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RIIGIMAJADE üürilepingud/Suur 3/!LEPINGUD/ERKK/"/>
    </mc:Choice>
  </mc:AlternateContent>
  <xr:revisionPtr revIDLastSave="9" documentId="13_ncr:1_{6DC7C439-DD04-4264-9FC5-9938A66F24A5}" xr6:coauthVersionLast="47" xr6:coauthVersionMax="47" xr10:uidLastSave="{11E2AA0B-9D50-479F-A991-3C554E45B295}"/>
  <workbookProtection workbookAlgorithmName="SHA-512" workbookHashValue="AIbJPXDDTCWKX4KsI3Q54DG6x7ArwV4Mqii9vDm6W3vqqFoAKb2OubD2dTsmVLVFBNiWuaiEUQ+Cq+nfrDuVZA==" workbookSaltValue="0McW58NTZEUCEdp7gnhXRA==" workbookSpinCount="100000" lockStructure="1"/>
  <bookViews>
    <workbookView xWindow="-120" yWindow="-120" windowWidth="25440" windowHeight="1539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8" l="1"/>
  <c r="B34" i="9"/>
  <c r="B27" i="9"/>
  <c r="B28" i="9"/>
  <c r="B29" i="9"/>
  <c r="B30" i="9"/>
  <c r="B31" i="9"/>
  <c r="B32" i="9"/>
  <c r="B33" i="9"/>
  <c r="B8" i="8"/>
  <c r="B16" i="9"/>
  <c r="B24" i="9"/>
  <c r="B25" i="9"/>
  <c r="B26" i="9"/>
  <c r="B22" i="9"/>
  <c r="B23" i="9"/>
  <c r="B13" i="9"/>
  <c r="B21" i="9"/>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c r="M999" i="1"/>
  <c r="M1000" i="1"/>
  <c r="M1001" i="1"/>
  <c r="M1002" i="1"/>
  <c r="M1003" i="1"/>
  <c r="M1004" i="1"/>
  <c r="I998" i="1"/>
  <c r="I999" i="1"/>
  <c r="I1000" i="1"/>
  <c r="I1001" i="1"/>
  <c r="I1002" i="1"/>
  <c r="I1003" i="1"/>
  <c r="I1004" i="1"/>
  <c r="AX10" i="1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c r="AW5" i="11"/>
  <c r="AW1" i="11"/>
  <c r="AW6" i="11"/>
  <c r="AW7" i="11"/>
  <c r="E260" i="4"/>
  <c r="G60" i="4"/>
  <c r="F60" i="4"/>
  <c r="G50" i="4"/>
  <c r="F50" i="4"/>
  <c r="G40" i="4"/>
  <c r="F40" i="4"/>
  <c r="G30" i="4"/>
  <c r="F30" i="4"/>
  <c r="G20" i="4"/>
  <c r="F20" i="4"/>
  <c r="G10" i="4"/>
  <c r="F10" i="4"/>
  <c r="AW8" i="11"/>
  <c r="I1" i="4"/>
  <c r="AW9" i="11"/>
  <c r="AW10" i="11"/>
  <c r="A7" i="11"/>
  <c r="AW11" i="11"/>
  <c r="AX3" i="11"/>
  <c r="AW12" i="11"/>
  <c r="E85" i="11"/>
  <c r="A85" i="11"/>
  <c r="AW13" i="11"/>
  <c r="AW14" i="11"/>
  <c r="AW15" i="11" s="1"/>
  <c r="AW16" i="11" s="1"/>
  <c r="D120" i="3"/>
  <c r="D73" i="3"/>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AS972" i="11" s="1"/>
  <c r="R972" i="11"/>
  <c r="AB971" i="11"/>
  <c r="X971" i="11"/>
  <c r="T971" i="11"/>
  <c r="P971" i="11"/>
  <c r="L971" i="11"/>
  <c r="AA971" i="11"/>
  <c r="W971" i="11"/>
  <c r="S971" i="11"/>
  <c r="O971" i="11"/>
  <c r="K971" i="11"/>
  <c r="Z971" i="11"/>
  <c r="R971" i="11"/>
  <c r="J971" i="11"/>
  <c r="Y971" i="11"/>
  <c r="Q971" i="11"/>
  <c r="AJ971" i="11" s="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U969" i="11" s="1"/>
  <c r="AB969" i="11"/>
  <c r="AA969" i="11"/>
  <c r="Y968" i="11"/>
  <c r="U968" i="11"/>
  <c r="Q968" i="11"/>
  <c r="M968" i="11"/>
  <c r="AB968" i="11"/>
  <c r="X968" i="11"/>
  <c r="T968" i="11"/>
  <c r="P968" i="11"/>
  <c r="L968" i="11"/>
  <c r="AA968" i="11"/>
  <c r="S968" i="11"/>
  <c r="K968" i="11"/>
  <c r="Z968" i="11"/>
  <c r="R968" i="11"/>
  <c r="AP968" i="11" s="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AU966" i="11" s="1"/>
  <c r="L966" i="11"/>
  <c r="U966" i="11"/>
  <c r="T966" i="11"/>
  <c r="Z965" i="11"/>
  <c r="V965" i="11"/>
  <c r="R965" i="11"/>
  <c r="N965" i="11"/>
  <c r="J965" i="11"/>
  <c r="AQ965" i="11" s="1"/>
  <c r="Y965" i="11"/>
  <c r="U965" i="11"/>
  <c r="Q965" i="11"/>
  <c r="M965" i="11"/>
  <c r="AB965" i="11"/>
  <c r="T965" i="11"/>
  <c r="L965" i="11"/>
  <c r="AA965" i="11"/>
  <c r="AT965" i="11" s="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AT961" i="11" s="1"/>
  <c r="T961" i="11"/>
  <c r="S961" i="11"/>
  <c r="Y960" i="11"/>
  <c r="U960" i="11"/>
  <c r="Q960" i="11"/>
  <c r="M960" i="11"/>
  <c r="AB960" i="11"/>
  <c r="X960" i="11"/>
  <c r="AQ960" i="11" s="1"/>
  <c r="T960" i="11"/>
  <c r="P960" i="11"/>
  <c r="L960" i="11"/>
  <c r="AA960" i="11"/>
  <c r="S960" i="11"/>
  <c r="K960" i="11"/>
  <c r="Z960" i="11"/>
  <c r="R960" i="11"/>
  <c r="AS960" i="11" s="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AT957" i="11" s="1"/>
  <c r="S957" i="11"/>
  <c r="K957" i="11"/>
  <c r="X957" i="11"/>
  <c r="W957" i="11"/>
  <c r="P957" i="11"/>
  <c r="O957" i="11"/>
  <c r="Y956" i="11"/>
  <c r="U956" i="11"/>
  <c r="Q956" i="11"/>
  <c r="M956" i="11"/>
  <c r="AB956" i="11"/>
  <c r="X956" i="11"/>
  <c r="T956" i="11"/>
  <c r="P956" i="11"/>
  <c r="L956" i="11"/>
  <c r="W956" i="11"/>
  <c r="AP956" i="11" s="1"/>
  <c r="O956" i="11"/>
  <c r="V956" i="11"/>
  <c r="N956" i="11"/>
  <c r="AA956" i="11"/>
  <c r="K956" i="11"/>
  <c r="Z956" i="11"/>
  <c r="J956" i="11"/>
  <c r="S956" i="11"/>
  <c r="AU956" i="11" s="1"/>
  <c r="R956" i="11"/>
  <c r="AB955" i="11"/>
  <c r="X955" i="11"/>
  <c r="T955" i="11"/>
  <c r="P955" i="11"/>
  <c r="L955" i="11"/>
  <c r="AA955" i="11"/>
  <c r="W955" i="11"/>
  <c r="S955" i="11"/>
  <c r="O955" i="11"/>
  <c r="K955" i="11"/>
  <c r="Z955" i="11"/>
  <c r="R955" i="11"/>
  <c r="J955" i="11"/>
  <c r="Y955" i="11"/>
  <c r="Q955" i="11"/>
  <c r="AK955" i="11" s="1"/>
  <c r="N955" i="11"/>
  <c r="M955" i="11"/>
  <c r="V955" i="11"/>
  <c r="U955" i="11"/>
  <c r="AA954" i="11"/>
  <c r="W954" i="11"/>
  <c r="S954" i="11"/>
  <c r="O954" i="11"/>
  <c r="K954" i="11"/>
  <c r="Z954" i="11"/>
  <c r="V954" i="11"/>
  <c r="R954" i="11"/>
  <c r="N954" i="11"/>
  <c r="J954" i="11"/>
  <c r="U954" i="11"/>
  <c r="M954" i="11"/>
  <c r="AR954" i="11" s="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AT953" i="11" s="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U951" i="11" s="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AE949" i="11" s="1"/>
  <c r="P949" i="11"/>
  <c r="O949" i="11"/>
  <c r="L949" i="11"/>
  <c r="K949" i="11"/>
  <c r="X949" i="11"/>
  <c r="W949" i="11"/>
  <c r="Y948" i="11"/>
  <c r="U948" i="11"/>
  <c r="AR948" i="11" s="1"/>
  <c r="Q948" i="11"/>
  <c r="M948" i="11"/>
  <c r="AB948" i="11"/>
  <c r="X948" i="11"/>
  <c r="T948" i="11"/>
  <c r="P948" i="11"/>
  <c r="L948" i="11"/>
  <c r="AA948" i="11"/>
  <c r="S948" i="11"/>
  <c r="K948" i="11"/>
  <c r="Z948" i="11"/>
  <c r="R948" i="11"/>
  <c r="J948" i="11"/>
  <c r="O948" i="11"/>
  <c r="N948" i="11"/>
  <c r="W948" i="11"/>
  <c r="AP948" i="11" s="1"/>
  <c r="V948" i="11"/>
  <c r="AB947" i="11"/>
  <c r="X947" i="11"/>
  <c r="T947" i="11"/>
  <c r="P947" i="11"/>
  <c r="L947" i="11"/>
  <c r="AA947" i="11"/>
  <c r="W947" i="11"/>
  <c r="S947" i="11"/>
  <c r="O947" i="11"/>
  <c r="K947" i="11"/>
  <c r="V947" i="11"/>
  <c r="N947" i="11"/>
  <c r="U947" i="11"/>
  <c r="M947" i="11"/>
  <c r="R947" i="11"/>
  <c r="AO947" i="11" s="1"/>
  <c r="Q947" i="11"/>
  <c r="Z947" i="11"/>
  <c r="Y947" i="11"/>
  <c r="J947" i="11"/>
  <c r="AA946" i="11"/>
  <c r="W946" i="11"/>
  <c r="S946" i="11"/>
  <c r="O946" i="11"/>
  <c r="K946" i="11"/>
  <c r="Z946" i="11"/>
  <c r="V946" i="11"/>
  <c r="R946" i="11"/>
  <c r="N946" i="11"/>
  <c r="J946" i="11"/>
  <c r="Y946" i="11"/>
  <c r="Q946" i="11"/>
  <c r="AJ946" i="11" s="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AP945" i="11" s="1"/>
  <c r="P945" i="11"/>
  <c r="O945" i="11"/>
  <c r="Y944" i="11"/>
  <c r="U944" i="11"/>
  <c r="Q944" i="11"/>
  <c r="M944" i="11"/>
  <c r="AB944" i="11"/>
  <c r="X944" i="11"/>
  <c r="AO944" i="11" s="1"/>
  <c r="T944" i="11"/>
  <c r="P944" i="11"/>
  <c r="L944" i="11"/>
  <c r="W944" i="11"/>
  <c r="O944" i="11"/>
  <c r="V944" i="11"/>
  <c r="N944" i="11"/>
  <c r="AA944" i="11"/>
  <c r="AT944" i="11" s="1"/>
  <c r="K944" i="11"/>
  <c r="Z944" i="11"/>
  <c r="J944" i="11"/>
  <c r="S944" i="11"/>
  <c r="R944" i="11"/>
  <c r="AB943" i="11"/>
  <c r="X943" i="11"/>
  <c r="T943" i="11"/>
  <c r="AG943" i="11" s="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AN940" i="11" s="1"/>
  <c r="Q940" i="11"/>
  <c r="M940" i="11"/>
  <c r="AB940" i="11"/>
  <c r="X940" i="11"/>
  <c r="T940" i="11"/>
  <c r="P940" i="11"/>
  <c r="L940" i="11"/>
  <c r="AA940" i="11"/>
  <c r="AT940" i="11" s="1"/>
  <c r="S940" i="11"/>
  <c r="K940" i="11"/>
  <c r="Z940" i="11"/>
  <c r="R940" i="11"/>
  <c r="J940" i="11"/>
  <c r="W940" i="11"/>
  <c r="V940" i="11"/>
  <c r="O940" i="11"/>
  <c r="AQ940" i="11" s="1"/>
  <c r="N940" i="11"/>
  <c r="AB939" i="11"/>
  <c r="X939" i="11"/>
  <c r="T939" i="11"/>
  <c r="P939" i="11"/>
  <c r="L939" i="11"/>
  <c r="AA939" i="11"/>
  <c r="W939" i="11"/>
  <c r="AR939" i="11" s="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AJ938" i="11" s="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AP936" i="11" s="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O935" i="11" s="1"/>
  <c r="AA934" i="11"/>
  <c r="W934" i="11"/>
  <c r="S934" i="11"/>
  <c r="O934" i="11"/>
  <c r="K934" i="11"/>
  <c r="Z934" i="11"/>
  <c r="V934" i="11"/>
  <c r="R934" i="11"/>
  <c r="N934" i="11"/>
  <c r="J934" i="11"/>
  <c r="U934" i="11"/>
  <c r="M934" i="11"/>
  <c r="AB934" i="11"/>
  <c r="T934" i="11"/>
  <c r="L934" i="11"/>
  <c r="Y934" i="11"/>
  <c r="AR934" i="11" s="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AT932" i="11" s="1"/>
  <c r="S932" i="11"/>
  <c r="K932" i="11"/>
  <c r="Z932" i="11"/>
  <c r="R932" i="11"/>
  <c r="J932" i="11"/>
  <c r="O932" i="11"/>
  <c r="N932" i="11"/>
  <c r="W932" i="11"/>
  <c r="AP932" i="11" s="1"/>
  <c r="V932" i="11"/>
  <c r="AB931" i="11"/>
  <c r="X931" i="11"/>
  <c r="T931" i="11"/>
  <c r="P931" i="11"/>
  <c r="AA931" i="11"/>
  <c r="W931" i="11"/>
  <c r="S931" i="11"/>
  <c r="AL931" i="11" s="1"/>
  <c r="V931" i="11"/>
  <c r="O931" i="11"/>
  <c r="K931" i="11"/>
  <c r="U931" i="11"/>
  <c r="N931" i="11"/>
  <c r="J931" i="11"/>
  <c r="R931" i="11"/>
  <c r="Q931" i="11"/>
  <c r="M931" i="11"/>
  <c r="L931" i="11"/>
  <c r="Z931" i="11"/>
  <c r="Y931" i="11"/>
  <c r="Z930" i="11"/>
  <c r="V930" i="11"/>
  <c r="R930" i="11"/>
  <c r="N930" i="11"/>
  <c r="AG930" i="11" s="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AN927" i="11" s="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AD923" i="11" s="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AT920" i="11" s="1"/>
  <c r="W920" i="11"/>
  <c r="S920" i="11"/>
  <c r="O920" i="11"/>
  <c r="K920" i="11"/>
  <c r="Z920" i="11"/>
  <c r="R920" i="11"/>
  <c r="J920" i="11"/>
  <c r="Y920" i="11"/>
  <c r="AH920" i="11" s="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AK916" i="11" s="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AT910" i="11" s="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AQ903" i="11" s="1"/>
  <c r="Z902" i="11"/>
  <c r="V902" i="11"/>
  <c r="R902" i="11"/>
  <c r="N902" i="11"/>
  <c r="J902" i="11"/>
  <c r="Y902" i="11"/>
  <c r="U902" i="11"/>
  <c r="Q902" i="11"/>
  <c r="M902" i="11"/>
  <c r="X902" i="11"/>
  <c r="P902" i="11"/>
  <c r="W902" i="11"/>
  <c r="O902" i="11"/>
  <c r="T902" i="11"/>
  <c r="S902" i="11"/>
  <c r="AB902" i="11"/>
  <c r="AU902" i="11" s="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AK900" i="11" s="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AT894" i="11" s="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AR889" i="11" s="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AQ887" i="11" s="1"/>
  <c r="Z886" i="11"/>
  <c r="V886" i="11"/>
  <c r="R886" i="11"/>
  <c r="N886" i="11"/>
  <c r="J886" i="11"/>
  <c r="Y886" i="11"/>
  <c r="U886" i="11"/>
  <c r="Q886" i="11"/>
  <c r="M886" i="11"/>
  <c r="X886" i="11"/>
  <c r="P886" i="11"/>
  <c r="W886" i="11"/>
  <c r="O886" i="11"/>
  <c r="T886" i="11"/>
  <c r="S886" i="11"/>
  <c r="AB886" i="11"/>
  <c r="AU886" i="11" s="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AK884" i="11" s="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AT878" i="11" s="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AK874" i="11" s="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AR873" i="11" s="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P871" i="11" s="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AQ869" i="11" s="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AP868" i="11" s="1"/>
  <c r="P868" i="11"/>
  <c r="Y867" i="11"/>
  <c r="U867" i="11"/>
  <c r="Q867" i="11"/>
  <c r="M867" i="11"/>
  <c r="AB867" i="11"/>
  <c r="X867" i="11"/>
  <c r="T867" i="11"/>
  <c r="P867" i="11"/>
  <c r="L867" i="11"/>
  <c r="W867" i="11"/>
  <c r="O867" i="11"/>
  <c r="V867" i="11"/>
  <c r="N867" i="11"/>
  <c r="R867" i="11"/>
  <c r="AA867" i="11"/>
  <c r="AT867" i="11" s="1"/>
  <c r="K867" i="11"/>
  <c r="Z867" i="11"/>
  <c r="J867" i="11"/>
  <c r="S867" i="11"/>
  <c r="AB866" i="11"/>
  <c r="X866" i="11"/>
  <c r="T866" i="11"/>
  <c r="P866" i="11"/>
  <c r="L866" i="11"/>
  <c r="AA866" i="11"/>
  <c r="W866" i="11"/>
  <c r="S866" i="11"/>
  <c r="O866" i="11"/>
  <c r="K866" i="11"/>
  <c r="Z866" i="11"/>
  <c r="R866" i="11"/>
  <c r="AK866" i="11" s="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AJ865" i="11" s="1"/>
  <c r="P865" i="11"/>
  <c r="Y865" i="11"/>
  <c r="Z864" i="11"/>
  <c r="V864" i="11"/>
  <c r="R864" i="11"/>
  <c r="N864" i="11"/>
  <c r="J864" i="11"/>
  <c r="Y864" i="11"/>
  <c r="U864" i="11"/>
  <c r="Q864" i="11"/>
  <c r="M864" i="11"/>
  <c r="X864" i="11"/>
  <c r="P864" i="11"/>
  <c r="W864" i="11"/>
  <c r="O864" i="11"/>
  <c r="AA864" i="11"/>
  <c r="AT864" i="11" s="1"/>
  <c r="K864" i="11"/>
  <c r="T864" i="11"/>
  <c r="S864" i="11"/>
  <c r="L864" i="11"/>
  <c r="AB864" i="11"/>
  <c r="Y863" i="11"/>
  <c r="U863" i="11"/>
  <c r="Q863" i="11"/>
  <c r="AJ863" i="11" s="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AS862" i="11" s="1"/>
  <c r="J862" i="11"/>
  <c r="Y862" i="11"/>
  <c r="R862" i="11"/>
  <c r="AA861" i="11"/>
  <c r="W861" i="11"/>
  <c r="S861" i="11"/>
  <c r="O861" i="11"/>
  <c r="K861" i="11"/>
  <c r="Z861" i="11"/>
  <c r="V861" i="11"/>
  <c r="R861" i="11"/>
  <c r="N861" i="11"/>
  <c r="J861" i="11"/>
  <c r="Y861" i="11"/>
  <c r="Q861" i="11"/>
  <c r="X861" i="11"/>
  <c r="AQ861" i="11" s="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AK858" i="11" s="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AR857" i="11" s="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P855" i="11" s="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AQ853" i="11" s="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AP852" i="11" s="1"/>
  <c r="P852" i="11"/>
  <c r="Y851" i="11"/>
  <c r="U851" i="11"/>
  <c r="Q851" i="11"/>
  <c r="M851" i="11"/>
  <c r="AB851" i="11"/>
  <c r="X851" i="11"/>
  <c r="T851" i="11"/>
  <c r="P851" i="11"/>
  <c r="L851" i="11"/>
  <c r="W851" i="11"/>
  <c r="O851" i="11"/>
  <c r="V851" i="11"/>
  <c r="N851" i="11"/>
  <c r="R851" i="11"/>
  <c r="AA851" i="11"/>
  <c r="AT851" i="11" s="1"/>
  <c r="K851" i="11"/>
  <c r="Z851" i="11"/>
  <c r="J851" i="11"/>
  <c r="S851" i="11"/>
  <c r="AB850" i="11"/>
  <c r="X850" i="11"/>
  <c r="T850" i="11"/>
  <c r="P850" i="11"/>
  <c r="L850" i="11"/>
  <c r="AA850" i="11"/>
  <c r="W850" i="11"/>
  <c r="S850" i="11"/>
  <c r="O850" i="11"/>
  <c r="K850" i="11"/>
  <c r="Z850" i="11"/>
  <c r="R850" i="11"/>
  <c r="AK850" i="11" s="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AJ849" i="11" s="1"/>
  <c r="P849" i="11"/>
  <c r="Y849" i="11"/>
  <c r="Z848" i="11"/>
  <c r="V848" i="11"/>
  <c r="R848" i="11"/>
  <c r="N848" i="11"/>
  <c r="J848" i="11"/>
  <c r="Y848" i="11"/>
  <c r="U848" i="11"/>
  <c r="Q848" i="11"/>
  <c r="M848" i="11"/>
  <c r="X848" i="11"/>
  <c r="P848" i="11"/>
  <c r="W848" i="11"/>
  <c r="O848" i="11"/>
  <c r="AA848" i="11"/>
  <c r="AT848" i="11" s="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AS846" i="11" s="1"/>
  <c r="J846" i="11"/>
  <c r="Y846" i="11"/>
  <c r="R846" i="11"/>
  <c r="AA845" i="11"/>
  <c r="W845" i="11"/>
  <c r="S845" i="11"/>
  <c r="O845" i="11"/>
  <c r="K845" i="11"/>
  <c r="Z845" i="11"/>
  <c r="V845" i="11"/>
  <c r="R845" i="11"/>
  <c r="N845" i="11"/>
  <c r="J845" i="11"/>
  <c r="Y845" i="11"/>
  <c r="Q845" i="11"/>
  <c r="X845" i="11"/>
  <c r="AQ845" i="11" s="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AK842" i="11" s="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AQ839" i="11" s="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AS837" i="11" s="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AR836" i="11" s="1"/>
  <c r="Q836" i="11"/>
  <c r="Z835" i="11"/>
  <c r="V835" i="11"/>
  <c r="R835" i="11"/>
  <c r="N835" i="11"/>
  <c r="J835" i="11"/>
  <c r="Y835" i="11"/>
  <c r="U835" i="11"/>
  <c r="Q835" i="11"/>
  <c r="M835" i="11"/>
  <c r="AA835" i="11"/>
  <c r="S835" i="11"/>
  <c r="K835" i="11"/>
  <c r="X835" i="11"/>
  <c r="P835" i="11"/>
  <c r="W835" i="11"/>
  <c r="AP835" i="11" s="1"/>
  <c r="O835" i="11"/>
  <c r="AB835" i="11"/>
  <c r="T835" i="11"/>
  <c r="L835" i="11"/>
  <c r="Y834" i="11"/>
  <c r="U834" i="11"/>
  <c r="Q834" i="11"/>
  <c r="M834" i="11"/>
  <c r="AB834" i="11"/>
  <c r="X834" i="11"/>
  <c r="T834" i="11"/>
  <c r="P834" i="11"/>
  <c r="L834" i="11"/>
  <c r="V834" i="11"/>
  <c r="N834" i="11"/>
  <c r="AA834" i="11"/>
  <c r="AT834" i="11" s="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AS833" i="11" s="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AI831" i="11" s="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AS829" i="11" s="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AR828" i="11" s="1"/>
  <c r="Q828" i="11"/>
  <c r="Z827" i="11"/>
  <c r="V827" i="11"/>
  <c r="R827" i="11"/>
  <c r="N827" i="11"/>
  <c r="J827" i="11"/>
  <c r="Y827" i="11"/>
  <c r="U827" i="11"/>
  <c r="Q827" i="11"/>
  <c r="M827" i="11"/>
  <c r="AA827" i="11"/>
  <c r="S827" i="11"/>
  <c r="K827" i="11"/>
  <c r="X827" i="11"/>
  <c r="P827" i="11"/>
  <c r="W827" i="11"/>
  <c r="AP827" i="11" s="1"/>
  <c r="O827" i="11"/>
  <c r="T827" i="11"/>
  <c r="L827" i="11"/>
  <c r="AB827" i="11"/>
  <c r="Y826" i="11"/>
  <c r="U826" i="11"/>
  <c r="Q826" i="11"/>
  <c r="M826" i="11"/>
  <c r="AB826" i="11"/>
  <c r="X826" i="11"/>
  <c r="T826" i="11"/>
  <c r="P826" i="11"/>
  <c r="L826" i="11"/>
  <c r="V826" i="11"/>
  <c r="N826" i="11"/>
  <c r="AA826" i="11"/>
  <c r="AT826" i="11" s="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AS825" i="11" s="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AI823" i="11" s="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AS821" i="11" s="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AR820" i="11" s="1"/>
  <c r="Q820" i="11"/>
  <c r="Z819" i="11"/>
  <c r="V819" i="11"/>
  <c r="R819" i="11"/>
  <c r="N819" i="11"/>
  <c r="J819" i="11"/>
  <c r="Y819" i="11"/>
  <c r="U819" i="11"/>
  <c r="Q819" i="11"/>
  <c r="M819" i="11"/>
  <c r="AA819" i="11"/>
  <c r="S819" i="11"/>
  <c r="K819" i="11"/>
  <c r="X819" i="11"/>
  <c r="P819" i="11"/>
  <c r="W819" i="11"/>
  <c r="AP819" i="11" s="1"/>
  <c r="O819" i="11"/>
  <c r="L819" i="11"/>
  <c r="AB819" i="11"/>
  <c r="T819" i="11"/>
  <c r="Y818" i="11"/>
  <c r="U818" i="11"/>
  <c r="Q818" i="11"/>
  <c r="M818" i="11"/>
  <c r="AB818" i="11"/>
  <c r="X818" i="11"/>
  <c r="T818" i="11"/>
  <c r="P818" i="11"/>
  <c r="L818" i="11"/>
  <c r="V818" i="11"/>
  <c r="N818" i="11"/>
  <c r="AA818" i="11"/>
  <c r="AT818" i="11" s="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AK817" i="11" s="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AK814" i="11" s="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AO999" i="11" s="1"/>
  <c r="Y995" i="11"/>
  <c r="U995" i="11"/>
  <c r="Q995" i="11"/>
  <c r="M995" i="11"/>
  <c r="AB995" i="11"/>
  <c r="X995" i="11"/>
  <c r="T995" i="11"/>
  <c r="P995" i="11"/>
  <c r="L995" i="11"/>
  <c r="W995" i="11"/>
  <c r="O995" i="11"/>
  <c r="V995" i="11"/>
  <c r="N995" i="11"/>
  <c r="AA995" i="11"/>
  <c r="K995" i="11"/>
  <c r="Z995" i="11"/>
  <c r="AS995" i="11" s="1"/>
  <c r="J995" i="11"/>
  <c r="S995" i="11"/>
  <c r="R995" i="11"/>
  <c r="AA993" i="11"/>
  <c r="W993" i="11"/>
  <c r="S993" i="11"/>
  <c r="O993" i="11"/>
  <c r="K993" i="11"/>
  <c r="Z993" i="11"/>
  <c r="V993" i="11"/>
  <c r="R993" i="11"/>
  <c r="N993" i="11"/>
  <c r="J993" i="11"/>
  <c r="U993" i="11"/>
  <c r="M993" i="11"/>
  <c r="AB993" i="11"/>
  <c r="AU993" i="11" s="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AN989" i="11" s="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AM985" i="11" s="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AT996" i="11" s="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AO994" i="11" s="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AH988" i="11" s="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AT811" i="11" s="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AF809" i="11" s="1"/>
  <c r="Y809" i="11"/>
  <c r="AA808" i="11"/>
  <c r="W808" i="11"/>
  <c r="S808" i="11"/>
  <c r="O808" i="11"/>
  <c r="K808" i="11"/>
  <c r="Z808" i="11"/>
  <c r="V808" i="11"/>
  <c r="R808" i="11"/>
  <c r="N808" i="11"/>
  <c r="J808" i="11"/>
  <c r="Y808" i="11"/>
  <c r="U808" i="11"/>
  <c r="Q808" i="11"/>
  <c r="M808" i="11"/>
  <c r="X808" i="11"/>
  <c r="AQ808" i="11" s="1"/>
  <c r="T808" i="11"/>
  <c r="P808" i="11"/>
  <c r="AB808" i="11"/>
  <c r="L808" i="11"/>
  <c r="Z807" i="11"/>
  <c r="V807" i="11"/>
  <c r="R807" i="11"/>
  <c r="N807" i="11"/>
  <c r="J807" i="11"/>
  <c r="Y807" i="11"/>
  <c r="U807" i="11"/>
  <c r="Q807" i="11"/>
  <c r="M807" i="11"/>
  <c r="AB807" i="11"/>
  <c r="X807" i="11"/>
  <c r="T807" i="11"/>
  <c r="AM807" i="11" s="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AQ803" i="11" s="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AN801" i="11" s="1"/>
  <c r="M801" i="11"/>
  <c r="AA800" i="11"/>
  <c r="W800" i="11"/>
  <c r="S800" i="11"/>
  <c r="O800" i="11"/>
  <c r="K800" i="11"/>
  <c r="Z800" i="11"/>
  <c r="V800" i="11"/>
  <c r="R800" i="11"/>
  <c r="N800" i="11"/>
  <c r="U800" i="11"/>
  <c r="M800" i="11"/>
  <c r="AB800" i="11"/>
  <c r="T800" i="11"/>
  <c r="L800" i="11"/>
  <c r="Y800" i="11"/>
  <c r="AR800" i="11" s="1"/>
  <c r="Q800" i="11"/>
  <c r="J800" i="11"/>
  <c r="X800" i="11"/>
  <c r="P800" i="11"/>
  <c r="AA799" i="11"/>
  <c r="W799" i="11"/>
  <c r="S799" i="11"/>
  <c r="O799" i="11"/>
  <c r="K799" i="11"/>
  <c r="Z799" i="11"/>
  <c r="V799" i="11"/>
  <c r="R799" i="11"/>
  <c r="N799" i="11"/>
  <c r="J799" i="11"/>
  <c r="Y799" i="11"/>
  <c r="U799" i="11"/>
  <c r="AN799" i="11" s="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R796" i="11" s="1"/>
  <c r="AA795" i="11"/>
  <c r="W795" i="11"/>
  <c r="S795" i="11"/>
  <c r="O795" i="11"/>
  <c r="K795" i="11"/>
  <c r="Z795" i="11"/>
  <c r="V795" i="11"/>
  <c r="R795" i="11"/>
  <c r="N795" i="11"/>
  <c r="J795" i="11"/>
  <c r="Y795" i="11"/>
  <c r="U795" i="11"/>
  <c r="Q795" i="11"/>
  <c r="M795" i="11"/>
  <c r="X795" i="11"/>
  <c r="T795" i="11"/>
  <c r="AM795" i="11" s="1"/>
  <c r="P795" i="11"/>
  <c r="AB795" i="11"/>
  <c r="L795" i="11"/>
  <c r="Z794" i="11"/>
  <c r="V794" i="11"/>
  <c r="R794" i="11"/>
  <c r="N794" i="11"/>
  <c r="J794" i="11"/>
  <c r="Y794" i="11"/>
  <c r="U794" i="11"/>
  <c r="Q794" i="11"/>
  <c r="M794" i="11"/>
  <c r="AB794" i="11"/>
  <c r="X794" i="11"/>
  <c r="T794" i="11"/>
  <c r="P794" i="11"/>
  <c r="AI794" i="11" s="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AO793" i="11" s="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AN791" i="11" s="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H790" i="11" s="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AU787" i="11" s="1"/>
  <c r="L787" i="11"/>
  <c r="X787" i="11"/>
  <c r="T787" i="11"/>
  <c r="Z786" i="11"/>
  <c r="V786" i="11"/>
  <c r="R786" i="11"/>
  <c r="N786" i="11"/>
  <c r="J786" i="11"/>
  <c r="Y786" i="11"/>
  <c r="U786" i="11"/>
  <c r="Q786" i="11"/>
  <c r="M786" i="11"/>
  <c r="AB786" i="11"/>
  <c r="X786" i="11"/>
  <c r="T786" i="11"/>
  <c r="P786" i="11"/>
  <c r="AI786" i="11" s="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AS785" i="11" s="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AN783" i="11" s="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R780" i="11" s="1"/>
  <c r="AA779" i="11"/>
  <c r="W779" i="11"/>
  <c r="S779" i="11"/>
  <c r="O779" i="11"/>
  <c r="K779" i="11"/>
  <c r="Z779" i="11"/>
  <c r="V779" i="11"/>
  <c r="R779" i="11"/>
  <c r="N779" i="11"/>
  <c r="J779" i="11"/>
  <c r="Y779" i="11"/>
  <c r="U779" i="11"/>
  <c r="Q779" i="11"/>
  <c r="M779" i="11"/>
  <c r="X779" i="11"/>
  <c r="T779" i="11"/>
  <c r="AM779" i="11" s="1"/>
  <c r="P779" i="11"/>
  <c r="AB779" i="11"/>
  <c r="L779" i="11"/>
  <c r="Z778" i="11"/>
  <c r="V778" i="11"/>
  <c r="R778" i="11"/>
  <c r="N778" i="11"/>
  <c r="J778" i="11"/>
  <c r="Y778" i="11"/>
  <c r="U778" i="11"/>
  <c r="Q778" i="11"/>
  <c r="M778" i="11"/>
  <c r="AB778" i="11"/>
  <c r="X778" i="11"/>
  <c r="T778" i="11"/>
  <c r="P778" i="11"/>
  <c r="AI778" i="11" s="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AO777" i="11" s="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AN775" i="11" s="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AH774" i="11" s="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AU771" i="11" s="1"/>
  <c r="L771" i="11"/>
  <c r="X771" i="11"/>
  <c r="T771" i="11"/>
  <c r="Z770" i="11"/>
  <c r="V770" i="11"/>
  <c r="R770" i="11"/>
  <c r="N770" i="11"/>
  <c r="J770" i="11"/>
  <c r="Y770" i="11"/>
  <c r="U770" i="11"/>
  <c r="Q770" i="11"/>
  <c r="M770" i="11"/>
  <c r="AB770" i="11"/>
  <c r="X770" i="11"/>
  <c r="T770" i="11"/>
  <c r="P770" i="11"/>
  <c r="AI770" i="11" s="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AS769" i="11" s="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AN767" i="11" s="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AM763" i="11" s="1"/>
  <c r="P763" i="11"/>
  <c r="AB763" i="11"/>
  <c r="L763" i="11"/>
  <c r="Z762" i="11"/>
  <c r="V762" i="11"/>
  <c r="R762" i="11"/>
  <c r="N762" i="11"/>
  <c r="J762" i="11"/>
  <c r="Y762" i="11"/>
  <c r="U762" i="11"/>
  <c r="Q762" i="11"/>
  <c r="M762" i="11"/>
  <c r="AB762" i="11"/>
  <c r="X762" i="11"/>
  <c r="T762" i="11"/>
  <c r="P762" i="11"/>
  <c r="AI762" i="11" s="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AO761" i="11" s="1"/>
  <c r="R761" i="11"/>
  <c r="AB760" i="11"/>
  <c r="X760" i="11"/>
  <c r="T760" i="11"/>
  <c r="P760" i="11"/>
  <c r="L760" i="11"/>
  <c r="AA760" i="11"/>
  <c r="W760" i="11"/>
  <c r="AP760" i="11" s="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AN759" i="11" s="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H758" i="11" s="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AM756" i="11" s="1"/>
  <c r="P756" i="11"/>
  <c r="L756" i="11"/>
  <c r="AA756" i="11"/>
  <c r="W756" i="11"/>
  <c r="S756" i="11"/>
  <c r="O756" i="11"/>
  <c r="K756" i="11"/>
  <c r="Z756" i="11"/>
  <c r="AS756" i="11" s="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AU755" i="11" s="1"/>
  <c r="L755" i="11"/>
  <c r="X755" i="11"/>
  <c r="T755" i="11"/>
  <c r="Z754" i="11"/>
  <c r="V754" i="11"/>
  <c r="R754" i="11"/>
  <c r="N754" i="11"/>
  <c r="J754" i="11"/>
  <c r="Y754" i="11"/>
  <c r="U754" i="11"/>
  <c r="Q754" i="11"/>
  <c r="M754" i="11"/>
  <c r="AB754" i="11"/>
  <c r="X754" i="11"/>
  <c r="T754" i="11"/>
  <c r="P754" i="11"/>
  <c r="AI754" i="11" s="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AS753" i="11" s="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AN751" i="11" s="1"/>
  <c r="Q751" i="11"/>
  <c r="M751" i="11"/>
  <c r="AB751" i="11"/>
  <c r="L751" i="11"/>
  <c r="X751" i="11"/>
  <c r="T751" i="11"/>
  <c r="P751" i="11"/>
  <c r="Z750" i="11"/>
  <c r="AS750" i="11" s="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AS748" i="11" s="1"/>
  <c r="V748" i="11"/>
  <c r="R748" i="11"/>
  <c r="N748" i="11"/>
  <c r="J748" i="11"/>
  <c r="U748" i="11"/>
  <c r="Q748" i="11"/>
  <c r="M748" i="11"/>
  <c r="Y748" i="11"/>
  <c r="AR748" i="11" s="1"/>
  <c r="AA747" i="11"/>
  <c r="W747" i="11"/>
  <c r="S747" i="11"/>
  <c r="O747" i="11"/>
  <c r="Z747" i="11"/>
  <c r="V747" i="11"/>
  <c r="R747" i="11"/>
  <c r="N747" i="11"/>
  <c r="J747" i="11"/>
  <c r="Y747" i="11"/>
  <c r="U747" i="11"/>
  <c r="Q747" i="11"/>
  <c r="M747" i="11"/>
  <c r="X747" i="11"/>
  <c r="K747" i="11"/>
  <c r="T747" i="11"/>
  <c r="AM747" i="11" s="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AO744" i="11" s="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AU743" i="11" s="1"/>
  <c r="T743" i="11"/>
  <c r="L743" i="11"/>
  <c r="AA743" i="11"/>
  <c r="S743" i="11"/>
  <c r="K743" i="11"/>
  <c r="X743" i="11"/>
  <c r="P743" i="11"/>
  <c r="Y742" i="11"/>
  <c r="U742" i="11"/>
  <c r="Q742" i="11"/>
  <c r="M742" i="11"/>
  <c r="AB742" i="11"/>
  <c r="X742" i="11"/>
  <c r="T742" i="11"/>
  <c r="P742" i="11"/>
  <c r="L742" i="11"/>
  <c r="AE742" i="11" s="1"/>
  <c r="Z742" i="11"/>
  <c r="R742" i="11"/>
  <c r="J742" i="11"/>
  <c r="W742" i="11"/>
  <c r="O742" i="11"/>
  <c r="V742" i="11"/>
  <c r="N742" i="11"/>
  <c r="K742" i="11"/>
  <c r="AA742" i="11"/>
  <c r="S742" i="11"/>
  <c r="AB741" i="11"/>
  <c r="X741" i="11"/>
  <c r="T741" i="11"/>
  <c r="P741" i="11"/>
  <c r="L741" i="11"/>
  <c r="AA741" i="11"/>
  <c r="AT741" i="11" s="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R740" i="11" s="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AJ738" i="11" s="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AT737" i="11" s="1"/>
  <c r="K737" i="11"/>
  <c r="Y736" i="11"/>
  <c r="U736" i="11"/>
  <c r="Q736" i="11"/>
  <c r="M736" i="11"/>
  <c r="AB736" i="11"/>
  <c r="X736" i="11"/>
  <c r="T736" i="11"/>
  <c r="P736" i="11"/>
  <c r="L736" i="11"/>
  <c r="AA736" i="11"/>
  <c r="W736" i="11"/>
  <c r="S736" i="11"/>
  <c r="O736" i="11"/>
  <c r="K736" i="11"/>
  <c r="Z736" i="11"/>
  <c r="AS736" i="11" s="1"/>
  <c r="J736" i="11"/>
  <c r="V736" i="11"/>
  <c r="R736" i="11"/>
  <c r="N736" i="11"/>
  <c r="AB735" i="11"/>
  <c r="X735" i="11"/>
  <c r="T735" i="11"/>
  <c r="P735" i="11"/>
  <c r="L735" i="11"/>
  <c r="AA735" i="11"/>
  <c r="W735" i="11"/>
  <c r="S735" i="11"/>
  <c r="O735" i="11"/>
  <c r="K735" i="11"/>
  <c r="Z735" i="11"/>
  <c r="V735" i="11"/>
  <c r="AO735" i="11" s="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AR733" i="11" s="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AP732" i="11" s="1"/>
  <c r="S732" i="11"/>
  <c r="O732" i="11"/>
  <c r="K732" i="11"/>
  <c r="V732" i="11"/>
  <c r="R732" i="11"/>
  <c r="N732" i="11"/>
  <c r="J732" i="11"/>
  <c r="Z732" i="11"/>
  <c r="AS732" i="11" s="1"/>
  <c r="AB731" i="11"/>
  <c r="X731" i="11"/>
  <c r="T731" i="11"/>
  <c r="P731" i="11"/>
  <c r="L731" i="11"/>
  <c r="AA731" i="11"/>
  <c r="W731" i="11"/>
  <c r="S731" i="11"/>
  <c r="O731" i="11"/>
  <c r="K731" i="11"/>
  <c r="Z731" i="11"/>
  <c r="V731" i="11"/>
  <c r="R731" i="11"/>
  <c r="N731" i="11"/>
  <c r="J731" i="11"/>
  <c r="Y731" i="11"/>
  <c r="AR731" i="11" s="1"/>
  <c r="U731" i="11"/>
  <c r="Q731" i="11"/>
  <c r="M731" i="11"/>
  <c r="AA730" i="11"/>
  <c r="W730" i="11"/>
  <c r="S730" i="11"/>
  <c r="O730" i="11"/>
  <c r="K730" i="11"/>
  <c r="Z730" i="11"/>
  <c r="V730" i="11"/>
  <c r="R730" i="11"/>
  <c r="N730" i="11"/>
  <c r="J730" i="11"/>
  <c r="Y730" i="11"/>
  <c r="U730" i="11"/>
  <c r="Q730" i="11"/>
  <c r="AJ730" i="11" s="1"/>
  <c r="M730" i="11"/>
  <c r="AB730" i="11"/>
  <c r="L730" i="11"/>
  <c r="X730" i="11"/>
  <c r="T730" i="11"/>
  <c r="P730" i="11"/>
  <c r="Z729" i="11"/>
  <c r="V729" i="11"/>
  <c r="R729" i="11"/>
  <c r="N729" i="11"/>
  <c r="J729" i="11"/>
  <c r="Y729" i="11"/>
  <c r="U729" i="11"/>
  <c r="Q729" i="11"/>
  <c r="M729" i="11"/>
  <c r="AB729" i="11"/>
  <c r="AU729" i="11" s="1"/>
  <c r="X729" i="11"/>
  <c r="T729" i="11"/>
  <c r="P729" i="11"/>
  <c r="L729" i="11"/>
  <c r="O729" i="11"/>
  <c r="AA729" i="11"/>
  <c r="K729" i="11"/>
  <c r="W729" i="11"/>
  <c r="AP729" i="11" s="1"/>
  <c r="S729" i="11"/>
  <c r="Y728" i="11"/>
  <c r="U728" i="11"/>
  <c r="Q728" i="11"/>
  <c r="M728" i="11"/>
  <c r="AB728" i="11"/>
  <c r="X728" i="11"/>
  <c r="T728" i="11"/>
  <c r="AM728" i="11" s="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AO727" i="11" s="1"/>
  <c r="R727" i="11"/>
  <c r="N727" i="11"/>
  <c r="J727" i="11"/>
  <c r="U727" i="11"/>
  <c r="Q727" i="11"/>
  <c r="M727" i="11"/>
  <c r="Y727" i="11"/>
  <c r="AA726" i="11"/>
  <c r="AT726" i="11" s="1"/>
  <c r="W726" i="11"/>
  <c r="S726" i="11"/>
  <c r="O726" i="11"/>
  <c r="K726" i="11"/>
  <c r="Z726" i="11"/>
  <c r="V726" i="11"/>
  <c r="R726" i="11"/>
  <c r="N726" i="11"/>
  <c r="J726" i="11"/>
  <c r="Y726" i="11"/>
  <c r="U726" i="11"/>
  <c r="Q726" i="11"/>
  <c r="M726" i="11"/>
  <c r="X726" i="11"/>
  <c r="T726" i="11"/>
  <c r="P726" i="11"/>
  <c r="AI726" i="11" s="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AP724" i="11" s="1"/>
  <c r="S724" i="11"/>
  <c r="O724" i="11"/>
  <c r="K724" i="11"/>
  <c r="N724" i="11"/>
  <c r="Z724" i="11"/>
  <c r="J724" i="11"/>
  <c r="V724" i="11"/>
  <c r="R724" i="11"/>
  <c r="AK724" i="11" s="1"/>
  <c r="AB723" i="11"/>
  <c r="X723" i="11"/>
  <c r="T723" i="11"/>
  <c r="P723" i="11"/>
  <c r="L723" i="11"/>
  <c r="AA723" i="11"/>
  <c r="W723" i="11"/>
  <c r="S723" i="11"/>
  <c r="AL723" i="11" s="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AJ722" i="11" s="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AS720" i="11" s="1"/>
  <c r="J720" i="11"/>
  <c r="V720" i="11"/>
  <c r="R720" i="11"/>
  <c r="N720" i="11"/>
  <c r="AB719" i="11"/>
  <c r="X719" i="11"/>
  <c r="T719" i="11"/>
  <c r="P719" i="11"/>
  <c r="L719" i="11"/>
  <c r="AA719" i="11"/>
  <c r="W719" i="11"/>
  <c r="S719" i="11"/>
  <c r="O719" i="11"/>
  <c r="K719" i="11"/>
  <c r="Z719" i="11"/>
  <c r="V719" i="11"/>
  <c r="AO719" i="11" s="1"/>
  <c r="R719" i="11"/>
  <c r="N719" i="11"/>
  <c r="J719" i="11"/>
  <c r="M719" i="11"/>
  <c r="Y719" i="11"/>
  <c r="U719" i="11"/>
  <c r="Q719" i="11"/>
  <c r="AA718" i="11"/>
  <c r="AT718" i="11" s="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AR717" i="11" s="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AR715" i="11" s="1"/>
  <c r="U715" i="11"/>
  <c r="Q715" i="11"/>
  <c r="M715" i="11"/>
  <c r="AA714" i="11"/>
  <c r="W714" i="11"/>
  <c r="S714" i="11"/>
  <c r="O714" i="11"/>
  <c r="K714" i="11"/>
  <c r="Z714" i="11"/>
  <c r="V714" i="11"/>
  <c r="R714" i="11"/>
  <c r="N714" i="11"/>
  <c r="J714" i="11"/>
  <c r="Y714" i="11"/>
  <c r="U714" i="11"/>
  <c r="Q714" i="11"/>
  <c r="AJ714" i="11" s="1"/>
  <c r="M714" i="11"/>
  <c r="AB714" i="11"/>
  <c r="L714" i="11"/>
  <c r="X714" i="11"/>
  <c r="T714" i="11"/>
  <c r="P714" i="11"/>
  <c r="Z713" i="11"/>
  <c r="V713" i="11"/>
  <c r="R713" i="11"/>
  <c r="N713" i="11"/>
  <c r="J713" i="11"/>
  <c r="Y713" i="11"/>
  <c r="U713" i="11"/>
  <c r="Q713" i="11"/>
  <c r="M713" i="11"/>
  <c r="AB713" i="11"/>
  <c r="AU713" i="11" s="1"/>
  <c r="X713" i="11"/>
  <c r="T713" i="11"/>
  <c r="P713" i="11"/>
  <c r="L713" i="11"/>
  <c r="O713" i="11"/>
  <c r="AA713" i="11"/>
  <c r="K713" i="11"/>
  <c r="W713" i="11"/>
  <c r="AP713" i="11" s="1"/>
  <c r="S713" i="11"/>
  <c r="Y712" i="11"/>
  <c r="U712" i="11"/>
  <c r="Q712" i="11"/>
  <c r="M712" i="11"/>
  <c r="AB712" i="11"/>
  <c r="X712" i="11"/>
  <c r="T712" i="11"/>
  <c r="AM712" i="11" s="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AO711" i="11" s="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I710" i="11" s="1"/>
  <c r="AB710" i="11"/>
  <c r="L710" i="11"/>
  <c r="Z709" i="11"/>
  <c r="V709" i="11"/>
  <c r="R709" i="11"/>
  <c r="N709" i="11"/>
  <c r="J709" i="11"/>
  <c r="Y709" i="11"/>
  <c r="AR709" i="11" s="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AP708" i="11" s="1"/>
  <c r="S708" i="11"/>
  <c r="O708" i="11"/>
  <c r="K708" i="11"/>
  <c r="N708" i="11"/>
  <c r="Z708" i="11"/>
  <c r="J708" i="11"/>
  <c r="V708" i="11"/>
  <c r="R708" i="11"/>
  <c r="AK708" i="11" s="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AJ706" i="11" s="1"/>
  <c r="M706" i="11"/>
  <c r="T706" i="11"/>
  <c r="P706" i="11"/>
  <c r="AB706" i="11"/>
  <c r="L706" i="11"/>
  <c r="X706" i="11"/>
  <c r="Z705" i="11"/>
  <c r="V705" i="11"/>
  <c r="R705" i="11"/>
  <c r="N705" i="11"/>
  <c r="J705" i="11"/>
  <c r="Y705" i="11"/>
  <c r="U705" i="11"/>
  <c r="Q705" i="11"/>
  <c r="M705" i="11"/>
  <c r="AB705" i="11"/>
  <c r="AU705" i="11" s="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AS704" i="11" s="1"/>
  <c r="J704" i="11"/>
  <c r="V704" i="11"/>
  <c r="R704" i="11"/>
  <c r="N704" i="11"/>
  <c r="AB703" i="11"/>
  <c r="X703" i="11"/>
  <c r="T703" i="11"/>
  <c r="P703" i="11"/>
  <c r="L703" i="11"/>
  <c r="AA703" i="11"/>
  <c r="W703" i="11"/>
  <c r="S703" i="11"/>
  <c r="O703" i="11"/>
  <c r="K703" i="11"/>
  <c r="Z703" i="11"/>
  <c r="V703" i="11"/>
  <c r="AO703" i="11" s="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AP700" i="11" s="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AR699" i="11" s="1"/>
  <c r="U699" i="11"/>
  <c r="Q699" i="11"/>
  <c r="M699" i="11"/>
  <c r="AA698" i="11"/>
  <c r="W698" i="11"/>
  <c r="S698" i="11"/>
  <c r="O698" i="11"/>
  <c r="K698" i="11"/>
  <c r="Z698" i="11"/>
  <c r="V698" i="11"/>
  <c r="R698" i="11"/>
  <c r="N698" i="11"/>
  <c r="J698" i="11"/>
  <c r="Y698" i="11"/>
  <c r="U698" i="11"/>
  <c r="Q698" i="11"/>
  <c r="AJ698" i="11" s="1"/>
  <c r="M698" i="11"/>
  <c r="AB698" i="11"/>
  <c r="L698" i="11"/>
  <c r="X698" i="11"/>
  <c r="T698" i="11"/>
  <c r="P698" i="11"/>
  <c r="Z697" i="11"/>
  <c r="V697" i="11"/>
  <c r="R697" i="11"/>
  <c r="N697" i="11"/>
  <c r="J697" i="11"/>
  <c r="Y697" i="11"/>
  <c r="U697" i="11"/>
  <c r="Q697" i="11"/>
  <c r="M697" i="11"/>
  <c r="AB697" i="11"/>
  <c r="AU697" i="11" s="1"/>
  <c r="X697" i="11"/>
  <c r="T697" i="11"/>
  <c r="P697" i="11"/>
  <c r="L697" i="11"/>
  <c r="O697" i="11"/>
  <c r="AA697" i="11"/>
  <c r="K697" i="11"/>
  <c r="W697" i="11"/>
  <c r="S697" i="11"/>
  <c r="Y696" i="11"/>
  <c r="U696" i="11"/>
  <c r="Q696" i="11"/>
  <c r="M696" i="11"/>
  <c r="AB696" i="11"/>
  <c r="X696" i="11"/>
  <c r="T696" i="11"/>
  <c r="AM696" i="11" s="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AO695" i="11" s="1"/>
  <c r="R695" i="11"/>
  <c r="N695" i="11"/>
  <c r="J695" i="11"/>
  <c r="U695" i="11"/>
  <c r="Q695" i="11"/>
  <c r="M695" i="11"/>
  <c r="Y695" i="11"/>
  <c r="AA694" i="11"/>
  <c r="AT694" i="11" s="1"/>
  <c r="W694" i="11"/>
  <c r="S694" i="11"/>
  <c r="O694" i="11"/>
  <c r="K694" i="11"/>
  <c r="Z694" i="11"/>
  <c r="V694" i="11"/>
  <c r="R694" i="11"/>
  <c r="N694" i="11"/>
  <c r="J694" i="11"/>
  <c r="Y694" i="11"/>
  <c r="U694" i="11"/>
  <c r="Q694" i="11"/>
  <c r="M694" i="11"/>
  <c r="X694" i="11"/>
  <c r="T694" i="11"/>
  <c r="P694" i="11"/>
  <c r="AI694" i="11" s="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AP692" i="11" s="1"/>
  <c r="S692" i="11"/>
  <c r="O692" i="11"/>
  <c r="K692" i="11"/>
  <c r="N692" i="11"/>
  <c r="Z692" i="11"/>
  <c r="J692" i="11"/>
  <c r="V692" i="11"/>
  <c r="R692" i="11"/>
  <c r="AK692" i="11" s="1"/>
  <c r="AB691" i="11"/>
  <c r="X691" i="11"/>
  <c r="T691" i="11"/>
  <c r="P691" i="11"/>
  <c r="L691" i="11"/>
  <c r="AA691" i="11"/>
  <c r="W691" i="11"/>
  <c r="S691" i="11"/>
  <c r="AL691" i="11" s="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AJ690" i="11" s="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AT689" i="11" s="1"/>
  <c r="K689" i="11"/>
  <c r="Y688" i="11"/>
  <c r="U688" i="11"/>
  <c r="Q688" i="11"/>
  <c r="M688" i="11"/>
  <c r="AB688" i="11"/>
  <c r="X688" i="11"/>
  <c r="T688" i="11"/>
  <c r="P688" i="11"/>
  <c r="L688" i="11"/>
  <c r="AA688" i="11"/>
  <c r="W688" i="11"/>
  <c r="S688" i="11"/>
  <c r="O688" i="11"/>
  <c r="K688" i="11"/>
  <c r="Z688" i="11"/>
  <c r="AS688" i="11" s="1"/>
  <c r="J688" i="11"/>
  <c r="V688" i="11"/>
  <c r="R688" i="11"/>
  <c r="N688" i="11"/>
  <c r="AB687" i="11"/>
  <c r="X687" i="11"/>
  <c r="T687" i="11"/>
  <c r="P687" i="11"/>
  <c r="L687" i="11"/>
  <c r="AA687" i="11"/>
  <c r="W687" i="11"/>
  <c r="S687" i="11"/>
  <c r="O687" i="11"/>
  <c r="K687" i="11"/>
  <c r="Z687" i="11"/>
  <c r="V687" i="11"/>
  <c r="AO687" i="11" s="1"/>
  <c r="R687" i="11"/>
  <c r="N687" i="11"/>
  <c r="J687" i="11"/>
  <c r="M687" i="11"/>
  <c r="Y687" i="11"/>
  <c r="U687" i="11"/>
  <c r="Q687" i="11"/>
  <c r="AA686" i="11"/>
  <c r="AT686" i="11" s="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AR685" i="11" s="1"/>
  <c r="U685" i="11"/>
  <c r="Q685" i="11"/>
  <c r="M685" i="11"/>
  <c r="AB685" i="11"/>
  <c r="X685" i="11"/>
  <c r="T685" i="11"/>
  <c r="P685" i="11"/>
  <c r="L685" i="11"/>
  <c r="S685" i="11"/>
  <c r="O685" i="11"/>
  <c r="AA685" i="11"/>
  <c r="K685" i="11"/>
  <c r="W685" i="11"/>
  <c r="Y684" i="11"/>
  <c r="U684" i="11"/>
  <c r="Q684" i="11"/>
  <c r="AJ684" i="11" s="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AR683" i="11" s="1"/>
  <c r="U683" i="11"/>
  <c r="Q683" i="11"/>
  <c r="M683" i="11"/>
  <c r="AA682" i="11"/>
  <c r="W682" i="11"/>
  <c r="S682" i="11"/>
  <c r="O682" i="11"/>
  <c r="K682" i="11"/>
  <c r="Z682" i="11"/>
  <c r="V682" i="11"/>
  <c r="R682" i="11"/>
  <c r="N682" i="11"/>
  <c r="J682" i="11"/>
  <c r="Y682" i="11"/>
  <c r="U682" i="11"/>
  <c r="Q682" i="11"/>
  <c r="AJ682" i="11" s="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AP681" i="11" s="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AO679" i="11" s="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AI678" i="11" s="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AP676" i="11" s="1"/>
  <c r="S676" i="11"/>
  <c r="O676" i="11"/>
  <c r="K676" i="11"/>
  <c r="N676" i="11"/>
  <c r="Z676" i="11"/>
  <c r="J676" i="11"/>
  <c r="V676" i="11"/>
  <c r="R676" i="11"/>
  <c r="AK676" i="11" s="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AJ674" i="11" s="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AT673" i="11" s="1"/>
  <c r="K673" i="11"/>
  <c r="Y672" i="11"/>
  <c r="U672" i="11"/>
  <c r="Q672" i="11"/>
  <c r="M672" i="11"/>
  <c r="AB672" i="11"/>
  <c r="X672" i="11"/>
  <c r="T672" i="11"/>
  <c r="P672" i="11"/>
  <c r="L672" i="11"/>
  <c r="AA672" i="11"/>
  <c r="W672" i="11"/>
  <c r="S672" i="11"/>
  <c r="O672" i="11"/>
  <c r="K672" i="11"/>
  <c r="Z672" i="11"/>
  <c r="AS672" i="11" s="1"/>
  <c r="J672" i="11"/>
  <c r="V672" i="11"/>
  <c r="R672" i="11"/>
  <c r="N672" i="11"/>
  <c r="AB671" i="11"/>
  <c r="X671" i="11"/>
  <c r="T671" i="11"/>
  <c r="P671" i="11"/>
  <c r="L671" i="11"/>
  <c r="AA671" i="11"/>
  <c r="W671" i="11"/>
  <c r="S671" i="11"/>
  <c r="O671" i="11"/>
  <c r="K671" i="11"/>
  <c r="Z671" i="11"/>
  <c r="V671" i="11"/>
  <c r="AO671" i="11" s="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S668" i="11" s="1"/>
  <c r="AB667" i="11"/>
  <c r="X667" i="11"/>
  <c r="T667" i="11"/>
  <c r="P667" i="11"/>
  <c r="L667" i="11"/>
  <c r="AA667" i="11"/>
  <c r="W667" i="11"/>
  <c r="S667" i="11"/>
  <c r="O667" i="11"/>
  <c r="K667" i="11"/>
  <c r="Z667" i="11"/>
  <c r="V667" i="11"/>
  <c r="R667" i="11"/>
  <c r="N667" i="11"/>
  <c r="J667" i="11"/>
  <c r="Y667" i="11"/>
  <c r="AR667" i="11" s="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AP665" i="11" s="1"/>
  <c r="S665" i="11"/>
  <c r="Y664" i="11"/>
  <c r="U664" i="11"/>
  <c r="Q664" i="11"/>
  <c r="M664" i="11"/>
  <c r="AB664" i="11"/>
  <c r="X664" i="11"/>
  <c r="T664" i="11"/>
  <c r="AM664" i="11" s="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AO663" i="11" s="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I662" i="11" s="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AP660" i="11" s="1"/>
  <c r="S660" i="11"/>
  <c r="O660" i="11"/>
  <c r="K660" i="11"/>
  <c r="N660" i="11"/>
  <c r="Z660" i="11"/>
  <c r="J660" i="11"/>
  <c r="V660" i="11"/>
  <c r="R660" i="11"/>
  <c r="AK660" i="11" s="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AJ658" i="11" s="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AS656" i="11" s="1"/>
  <c r="J656" i="11"/>
  <c r="V656" i="11"/>
  <c r="R656" i="11"/>
  <c r="N656" i="11"/>
  <c r="AB655" i="11"/>
  <c r="X655" i="11"/>
  <c r="T655" i="11"/>
  <c r="P655" i="11"/>
  <c r="L655" i="11"/>
  <c r="AA655" i="11"/>
  <c r="W655" i="11"/>
  <c r="S655" i="11"/>
  <c r="O655" i="11"/>
  <c r="K655" i="11"/>
  <c r="Z655" i="11"/>
  <c r="V655" i="11"/>
  <c r="AO655" i="11" s="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AJ652" i="11" s="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AJ650" i="11" s="1"/>
  <c r="M650" i="11"/>
  <c r="AB650" i="11"/>
  <c r="L650" i="11"/>
  <c r="X650" i="11"/>
  <c r="T650" i="11"/>
  <c r="P650" i="11"/>
  <c r="Z649" i="11"/>
  <c r="V649" i="11"/>
  <c r="AC649" i="11" s="1"/>
  <c r="R649" i="11"/>
  <c r="N649" i="11"/>
  <c r="J649" i="11"/>
  <c r="Y649" i="11"/>
  <c r="U649" i="11"/>
  <c r="Q649" i="11"/>
  <c r="M649" i="11"/>
  <c r="AB649" i="11"/>
  <c r="AU649" i="11" s="1"/>
  <c r="X649" i="11"/>
  <c r="T649" i="11"/>
  <c r="P649" i="11"/>
  <c r="L649" i="11"/>
  <c r="O649" i="11"/>
  <c r="AA649" i="11"/>
  <c r="K649" i="11"/>
  <c r="W649" i="11"/>
  <c r="AP649" i="11" s="1"/>
  <c r="S649" i="11"/>
  <c r="Y648" i="11"/>
  <c r="U648" i="11"/>
  <c r="Q648" i="11"/>
  <c r="M648" i="11"/>
  <c r="AB648" i="11"/>
  <c r="X648" i="11"/>
  <c r="T648" i="11"/>
  <c r="P648" i="11"/>
  <c r="L648" i="11"/>
  <c r="AA648" i="11"/>
  <c r="W648" i="11"/>
  <c r="S648" i="11"/>
  <c r="O648" i="11"/>
  <c r="K648" i="11"/>
  <c r="R648" i="11"/>
  <c r="AR648" i="11" s="1"/>
  <c r="N648" i="11"/>
  <c r="Z648" i="11"/>
  <c r="J648" i="11"/>
  <c r="V648" i="11"/>
  <c r="AB647" i="11"/>
  <c r="X647" i="11"/>
  <c r="T647" i="11"/>
  <c r="P647" i="11"/>
  <c r="L647" i="11"/>
  <c r="AA647" i="11"/>
  <c r="W647" i="11"/>
  <c r="S647" i="11"/>
  <c r="O647" i="11"/>
  <c r="K647" i="11"/>
  <c r="Z647" i="11"/>
  <c r="V647" i="11"/>
  <c r="AO647" i="11" s="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I646" i="11" s="1"/>
  <c r="AB646" i="11"/>
  <c r="L646" i="11"/>
  <c r="Z645" i="11"/>
  <c r="V645" i="11"/>
  <c r="R645" i="11"/>
  <c r="N645" i="11"/>
  <c r="J645" i="11"/>
  <c r="Y645" i="11"/>
  <c r="U645" i="11"/>
  <c r="Q645" i="11"/>
  <c r="M645" i="11"/>
  <c r="AB645" i="11"/>
  <c r="X645" i="11"/>
  <c r="T645" i="11"/>
  <c r="P645" i="11"/>
  <c r="L645" i="11"/>
  <c r="AI645" i="11" s="1"/>
  <c r="AA645" i="11"/>
  <c r="K645" i="11"/>
  <c r="W645" i="11"/>
  <c r="S645" i="11"/>
  <c r="O645" i="11"/>
  <c r="Y644" i="11"/>
  <c r="U644" i="11"/>
  <c r="Q644" i="11"/>
  <c r="M644" i="11"/>
  <c r="AB644" i="11"/>
  <c r="X644" i="11"/>
  <c r="T644" i="11"/>
  <c r="P644" i="11"/>
  <c r="L644" i="11"/>
  <c r="AA644" i="11"/>
  <c r="W644" i="11"/>
  <c r="AP644" i="11" s="1"/>
  <c r="S644" i="11"/>
  <c r="O644" i="11"/>
  <c r="K644" i="11"/>
  <c r="N644" i="11"/>
  <c r="Z644" i="11"/>
  <c r="J644" i="11"/>
  <c r="V644" i="11"/>
  <c r="R644" i="11"/>
  <c r="AK644" i="11" s="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AJ642" i="11" s="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AC640" i="11" s="1"/>
  <c r="P640" i="11"/>
  <c r="L640" i="11"/>
  <c r="AA640" i="11"/>
  <c r="W640" i="11"/>
  <c r="S640" i="11"/>
  <c r="O640" i="11"/>
  <c r="K640" i="11"/>
  <c r="Z640" i="11"/>
  <c r="AS640" i="11" s="1"/>
  <c r="J640" i="11"/>
  <c r="V640" i="11"/>
  <c r="R640" i="11"/>
  <c r="N640" i="11"/>
  <c r="AB639" i="11"/>
  <c r="X639" i="11"/>
  <c r="T639" i="11"/>
  <c r="P639" i="11"/>
  <c r="L639" i="11"/>
  <c r="AA639" i="11"/>
  <c r="W639" i="11"/>
  <c r="S639" i="11"/>
  <c r="O639" i="11"/>
  <c r="K639" i="11"/>
  <c r="Z639" i="11"/>
  <c r="V639" i="11"/>
  <c r="AO639" i="11" s="1"/>
  <c r="R639" i="11"/>
  <c r="N639" i="11"/>
  <c r="J639" i="11"/>
  <c r="M639" i="11"/>
  <c r="Y639" i="11"/>
  <c r="U639" i="11"/>
  <c r="Q639" i="11"/>
  <c r="AA638" i="11"/>
  <c r="AT638" i="11" s="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AK637" i="11" s="1"/>
  <c r="S637" i="11"/>
  <c r="O637" i="11"/>
  <c r="AA637" i="11"/>
  <c r="K637" i="11"/>
  <c r="W637" i="11"/>
  <c r="Y636" i="11"/>
  <c r="U636" i="11"/>
  <c r="Q636" i="11"/>
  <c r="M636" i="11"/>
  <c r="AB636" i="11"/>
  <c r="X636" i="11"/>
  <c r="T636" i="11"/>
  <c r="P636" i="11"/>
  <c r="L636" i="11"/>
  <c r="AA636" i="11"/>
  <c r="W636" i="11"/>
  <c r="AP636" i="11" s="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AR635" i="11" s="1"/>
  <c r="U635" i="11"/>
  <c r="Q635" i="11"/>
  <c r="M635" i="11"/>
  <c r="AA634" i="11"/>
  <c r="W634" i="11"/>
  <c r="S634" i="11"/>
  <c r="O634" i="11"/>
  <c r="K634" i="11"/>
  <c r="Z634" i="11"/>
  <c r="V634" i="11"/>
  <c r="R634" i="11"/>
  <c r="N634" i="11"/>
  <c r="J634" i="11"/>
  <c r="Y634" i="11"/>
  <c r="U634" i="11"/>
  <c r="Q634" i="11"/>
  <c r="AJ634" i="11" s="1"/>
  <c r="M634" i="11"/>
  <c r="AB634" i="11"/>
  <c r="L634" i="11"/>
  <c r="X634" i="11"/>
  <c r="T634" i="11"/>
  <c r="P634" i="11"/>
  <c r="Z633" i="11"/>
  <c r="V633" i="11"/>
  <c r="AD633" i="11" s="1"/>
  <c r="R633" i="11"/>
  <c r="N633" i="11"/>
  <c r="J633" i="11"/>
  <c r="Y633" i="11"/>
  <c r="U633" i="11"/>
  <c r="Q633" i="11"/>
  <c r="M633" i="11"/>
  <c r="AB633" i="11"/>
  <c r="X633" i="11"/>
  <c r="T633" i="11"/>
  <c r="P633" i="11"/>
  <c r="L633" i="11"/>
  <c r="O633" i="11"/>
  <c r="AA633" i="11"/>
  <c r="K633" i="11"/>
  <c r="W633" i="11"/>
  <c r="AP633" i="11" s="1"/>
  <c r="S633" i="11"/>
  <c r="Y632" i="11"/>
  <c r="U632" i="11"/>
  <c r="Q632" i="11"/>
  <c r="M632" i="11"/>
  <c r="AB632" i="11"/>
  <c r="X632" i="11"/>
  <c r="T632" i="11"/>
  <c r="AM632" i="11" s="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AO631" i="11" s="1"/>
  <c r="R631" i="11"/>
  <c r="N631" i="11"/>
  <c r="J631" i="11"/>
  <c r="U631" i="11"/>
  <c r="Q631" i="11"/>
  <c r="M631" i="11"/>
  <c r="Y631" i="11"/>
  <c r="AA630" i="11"/>
  <c r="AT630" i="11" s="1"/>
  <c r="W630" i="11"/>
  <c r="S630" i="11"/>
  <c r="O630" i="11"/>
  <c r="K630" i="11"/>
  <c r="Z630" i="11"/>
  <c r="V630" i="11"/>
  <c r="R630" i="11"/>
  <c r="N630" i="11"/>
  <c r="J630" i="11"/>
  <c r="Y630" i="11"/>
  <c r="U630" i="11"/>
  <c r="Q630" i="11"/>
  <c r="M630" i="11"/>
  <c r="X630" i="11"/>
  <c r="T630" i="11"/>
  <c r="P630" i="11"/>
  <c r="AI630" i="11" s="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K628" i="11" s="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AJ626" i="11" s="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AT625" i="11" s="1"/>
  <c r="K625" i="11"/>
  <c r="Y624" i="11"/>
  <c r="U624" i="11"/>
  <c r="Q624" i="11"/>
  <c r="M624" i="11"/>
  <c r="AB624" i="11"/>
  <c r="X624" i="11"/>
  <c r="T624" i="11"/>
  <c r="AC624" i="11" s="1"/>
  <c r="P624" i="11"/>
  <c r="L624" i="11"/>
  <c r="AA624" i="11"/>
  <c r="W624" i="11"/>
  <c r="S624" i="11"/>
  <c r="O624" i="11"/>
  <c r="K624" i="11"/>
  <c r="Z624" i="11"/>
  <c r="AS624" i="11" s="1"/>
  <c r="J624" i="11"/>
  <c r="V624" i="11"/>
  <c r="R624" i="11"/>
  <c r="N624" i="11"/>
  <c r="AB623" i="11"/>
  <c r="X623" i="11"/>
  <c r="T623" i="11"/>
  <c r="P623" i="11"/>
  <c r="L623" i="11"/>
  <c r="AA623" i="11"/>
  <c r="W623" i="11"/>
  <c r="S623" i="11"/>
  <c r="O623" i="11"/>
  <c r="K623" i="11"/>
  <c r="Z623" i="11"/>
  <c r="V623" i="11"/>
  <c r="AO623" i="11" s="1"/>
  <c r="R623" i="11"/>
  <c r="N623" i="11"/>
  <c r="J623" i="11"/>
  <c r="M623" i="11"/>
  <c r="Y623" i="11"/>
  <c r="U623" i="11"/>
  <c r="Q623" i="11"/>
  <c r="AA622" i="11"/>
  <c r="W622" i="11"/>
  <c r="S622" i="11"/>
  <c r="O622" i="11"/>
  <c r="K622" i="11"/>
  <c r="Z622" i="11"/>
  <c r="V622" i="11"/>
  <c r="R622" i="11"/>
  <c r="N622" i="11"/>
  <c r="AG622" i="11" s="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AJ619" i="11" s="1"/>
  <c r="O619" i="11"/>
  <c r="K619" i="11"/>
  <c r="Z619" i="11"/>
  <c r="V619" i="11"/>
  <c r="R619" i="11"/>
  <c r="N619" i="11"/>
  <c r="J619" i="11"/>
  <c r="Y619" i="11"/>
  <c r="AR619" i="11" s="1"/>
  <c r="U619" i="11"/>
  <c r="Q619" i="11"/>
  <c r="M619" i="11"/>
  <c r="AA618" i="11"/>
  <c r="W618" i="11"/>
  <c r="S618" i="11"/>
  <c r="O618" i="11"/>
  <c r="K618" i="11"/>
  <c r="Z618" i="11"/>
  <c r="V618" i="11"/>
  <c r="R618" i="11"/>
  <c r="N618" i="11"/>
  <c r="J618" i="11"/>
  <c r="Y618" i="11"/>
  <c r="U618" i="11"/>
  <c r="Q618" i="11"/>
  <c r="AJ618" i="11" s="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AI616" i="11" s="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AN615" i="11" s="1"/>
  <c r="Q615" i="11"/>
  <c r="M615" i="11"/>
  <c r="AB615" i="11"/>
  <c r="L615" i="11"/>
  <c r="X615" i="11"/>
  <c r="T615" i="11"/>
  <c r="P615" i="11"/>
  <c r="Z614" i="11"/>
  <c r="V614" i="11"/>
  <c r="R614" i="11"/>
  <c r="N614" i="11"/>
  <c r="J614" i="11"/>
  <c r="Y614" i="11"/>
  <c r="U614" i="11"/>
  <c r="Q614" i="11"/>
  <c r="M614" i="11"/>
  <c r="AF614" i="11" s="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AD612" i="11" s="1"/>
  <c r="P612" i="11"/>
  <c r="L612" i="11"/>
  <c r="AA612" i="11"/>
  <c r="W612" i="11"/>
  <c r="S612" i="11"/>
  <c r="O612" i="11"/>
  <c r="K612" i="11"/>
  <c r="Z612" i="11"/>
  <c r="V612" i="11"/>
  <c r="R612" i="11"/>
  <c r="N612" i="11"/>
  <c r="J612" i="11"/>
  <c r="U612" i="11"/>
  <c r="Q612" i="11"/>
  <c r="M612" i="11"/>
  <c r="Y612" i="11"/>
  <c r="AR612" i="11" s="1"/>
  <c r="AA611" i="11"/>
  <c r="W611" i="11"/>
  <c r="S611" i="11"/>
  <c r="O611" i="11"/>
  <c r="K611" i="11"/>
  <c r="Z611" i="11"/>
  <c r="V611" i="11"/>
  <c r="R611" i="11"/>
  <c r="N611" i="11"/>
  <c r="J611" i="11"/>
  <c r="Y611" i="11"/>
  <c r="U611" i="11"/>
  <c r="Q611" i="11"/>
  <c r="M611" i="11"/>
  <c r="X611" i="11"/>
  <c r="T611" i="11"/>
  <c r="AM611" i="11" s="1"/>
  <c r="P611" i="11"/>
  <c r="L611" i="11"/>
  <c r="AB611" i="11"/>
  <c r="Z610" i="11"/>
  <c r="V610" i="11"/>
  <c r="R610" i="11"/>
  <c r="N610" i="11"/>
  <c r="J610" i="11"/>
  <c r="Y610" i="11"/>
  <c r="U610" i="11"/>
  <c r="Q610" i="11"/>
  <c r="M610" i="11"/>
  <c r="AB610" i="11"/>
  <c r="X610" i="11"/>
  <c r="T610" i="11"/>
  <c r="P610" i="11"/>
  <c r="AI610" i="11" s="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AN607" i="11" s="1"/>
  <c r="Q607" i="11"/>
  <c r="M607" i="11"/>
  <c r="T607" i="11"/>
  <c r="P607" i="11"/>
  <c r="AB607" i="11"/>
  <c r="L607" i="11"/>
  <c r="X607" i="11"/>
  <c r="Z606" i="11"/>
  <c r="AS606" i="11" s="1"/>
  <c r="V606" i="11"/>
  <c r="R606" i="11"/>
  <c r="N606" i="11"/>
  <c r="J606" i="11"/>
  <c r="Y606" i="11"/>
  <c r="U606" i="11"/>
  <c r="Q606" i="11"/>
  <c r="M606" i="11"/>
  <c r="AB606" i="11"/>
  <c r="X606" i="11"/>
  <c r="T606" i="11"/>
  <c r="P606" i="11"/>
  <c r="L606" i="11"/>
  <c r="W606" i="11"/>
  <c r="S606" i="11"/>
  <c r="O606" i="11"/>
  <c r="AH606" i="11" s="1"/>
  <c r="AA606" i="11"/>
  <c r="K606" i="11"/>
  <c r="Y605" i="11"/>
  <c r="U605" i="11"/>
  <c r="Q605" i="11"/>
  <c r="M605" i="11"/>
  <c r="AB605" i="11"/>
  <c r="X605" i="11"/>
  <c r="T605" i="11"/>
  <c r="P605" i="11"/>
  <c r="L605" i="11"/>
  <c r="AA605" i="11"/>
  <c r="W605" i="11"/>
  <c r="S605" i="11"/>
  <c r="O605" i="11"/>
  <c r="K605" i="11"/>
  <c r="AG605" i="11" s="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C604" i="11" s="1"/>
  <c r="AA603" i="11"/>
  <c r="W603" i="11"/>
  <c r="S603" i="11"/>
  <c r="O603" i="11"/>
  <c r="K603" i="11"/>
  <c r="Z603" i="11"/>
  <c r="V603" i="11"/>
  <c r="R603" i="11"/>
  <c r="N603" i="11"/>
  <c r="J603" i="11"/>
  <c r="Y603" i="11"/>
  <c r="U603" i="11"/>
  <c r="Q603" i="11"/>
  <c r="M603" i="11"/>
  <c r="P603" i="11"/>
  <c r="AB603" i="11"/>
  <c r="AU603" i="11" s="1"/>
  <c r="L603" i="11"/>
  <c r="X603" i="11"/>
  <c r="T603" i="11"/>
  <c r="Z602" i="11"/>
  <c r="V602" i="11"/>
  <c r="R602" i="11"/>
  <c r="N602" i="11"/>
  <c r="J602" i="11"/>
  <c r="Y602" i="11"/>
  <c r="U602" i="11"/>
  <c r="Q602" i="11"/>
  <c r="M602" i="11"/>
  <c r="AB602" i="11"/>
  <c r="X602" i="11"/>
  <c r="T602" i="11"/>
  <c r="P602" i="11"/>
  <c r="AI602" i="11" s="1"/>
  <c r="L602" i="11"/>
  <c r="S602" i="11"/>
  <c r="O602" i="11"/>
  <c r="AA602" i="11"/>
  <c r="K602" i="11"/>
  <c r="W602" i="11"/>
  <c r="Y601" i="11"/>
  <c r="U601" i="11"/>
  <c r="Q601" i="11"/>
  <c r="M601" i="11"/>
  <c r="AB601" i="11"/>
  <c r="X601" i="11"/>
  <c r="T601" i="11"/>
  <c r="P601" i="11"/>
  <c r="L601" i="11"/>
  <c r="AA601" i="11"/>
  <c r="AT601" i="11" s="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AN599" i="11" s="1"/>
  <c r="Q599" i="11"/>
  <c r="M599" i="11"/>
  <c r="AB599" i="11"/>
  <c r="L599" i="11"/>
  <c r="X599" i="11"/>
  <c r="T599" i="11"/>
  <c r="P599" i="11"/>
  <c r="Z598" i="11"/>
  <c r="V598" i="11"/>
  <c r="R598" i="11"/>
  <c r="N598" i="11"/>
  <c r="J598" i="11"/>
  <c r="Y598" i="11"/>
  <c r="U598" i="11"/>
  <c r="Q598" i="11"/>
  <c r="M598" i="11"/>
  <c r="AF598" i="11" s="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AS596" i="11" s="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AI594" i="11" s="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AO593" i="11" s="1"/>
  <c r="R593" i="11"/>
  <c r="AB592" i="11"/>
  <c r="X592" i="11"/>
  <c r="T592" i="11"/>
  <c r="P592" i="11"/>
  <c r="L592" i="11"/>
  <c r="AA592" i="11"/>
  <c r="W592" i="11"/>
  <c r="S592" i="11"/>
  <c r="O592" i="11"/>
  <c r="K592" i="11"/>
  <c r="Z592" i="11"/>
  <c r="V592" i="11"/>
  <c r="R592" i="11"/>
  <c r="N592" i="11"/>
  <c r="J592" i="11"/>
  <c r="AJ592" i="11" s="1"/>
  <c r="Q592" i="11"/>
  <c r="M592" i="11"/>
  <c r="Y592" i="11"/>
  <c r="U592" i="11"/>
  <c r="AA591" i="11"/>
  <c r="W591" i="11"/>
  <c r="S591" i="11"/>
  <c r="O591" i="11"/>
  <c r="K591" i="11"/>
  <c r="Z591" i="11"/>
  <c r="V591" i="11"/>
  <c r="R591" i="11"/>
  <c r="N591" i="11"/>
  <c r="J591" i="11"/>
  <c r="Y591" i="11"/>
  <c r="U591" i="11"/>
  <c r="AN591" i="11" s="1"/>
  <c r="Q591" i="11"/>
  <c r="M591" i="11"/>
  <c r="T591" i="11"/>
  <c r="P591" i="11"/>
  <c r="AB591" i="11"/>
  <c r="L591" i="11"/>
  <c r="X591" i="11"/>
  <c r="Z590" i="11"/>
  <c r="AS590" i="11" s="1"/>
  <c r="V590" i="11"/>
  <c r="R590" i="11"/>
  <c r="N590" i="11"/>
  <c r="J590" i="11"/>
  <c r="Y590" i="11"/>
  <c r="U590" i="11"/>
  <c r="Q590" i="11"/>
  <c r="M590" i="11"/>
  <c r="AB590" i="11"/>
  <c r="X590" i="11"/>
  <c r="T590" i="11"/>
  <c r="P590" i="11"/>
  <c r="L590" i="11"/>
  <c r="W590" i="11"/>
  <c r="S590" i="11"/>
  <c r="O590" i="11"/>
  <c r="AH590" i="11" s="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AU587" i="11" s="1"/>
  <c r="L587" i="11"/>
  <c r="X587" i="11"/>
  <c r="T587" i="11"/>
  <c r="Z586" i="11"/>
  <c r="V586" i="11"/>
  <c r="R586" i="11"/>
  <c r="N586" i="11"/>
  <c r="J586" i="11"/>
  <c r="Y586" i="11"/>
  <c r="U586" i="11"/>
  <c r="Q586" i="11"/>
  <c r="M586" i="11"/>
  <c r="AB586" i="11"/>
  <c r="X586" i="11"/>
  <c r="T586" i="11"/>
  <c r="P586" i="11"/>
  <c r="AI586" i="11" s="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AS585" i="11" s="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AT583" i="11" s="1"/>
  <c r="K583" i="11"/>
  <c r="Z583" i="11"/>
  <c r="V583" i="11"/>
  <c r="R583" i="11"/>
  <c r="N583" i="11"/>
  <c r="J583" i="11"/>
  <c r="Y583" i="11"/>
  <c r="U583" i="11"/>
  <c r="AN583" i="11" s="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R580" i="11" s="1"/>
  <c r="AA579" i="11"/>
  <c r="W579" i="11"/>
  <c r="S579" i="11"/>
  <c r="O579" i="11"/>
  <c r="K579" i="11"/>
  <c r="Z579" i="11"/>
  <c r="V579" i="11"/>
  <c r="R579" i="11"/>
  <c r="N579" i="11"/>
  <c r="J579" i="11"/>
  <c r="Y579" i="11"/>
  <c r="U579" i="11"/>
  <c r="Q579" i="11"/>
  <c r="M579" i="11"/>
  <c r="X579" i="11"/>
  <c r="T579" i="11"/>
  <c r="AM579" i="11" s="1"/>
  <c r="P579" i="11"/>
  <c r="AB579" i="11"/>
  <c r="L579" i="11"/>
  <c r="Z578" i="11"/>
  <c r="V578" i="11"/>
  <c r="R578" i="11"/>
  <c r="N578" i="11"/>
  <c r="J578" i="11"/>
  <c r="Y578" i="11"/>
  <c r="U578" i="11"/>
  <c r="Q578" i="11"/>
  <c r="M578" i="11"/>
  <c r="AB578" i="11"/>
  <c r="X578" i="11"/>
  <c r="T578" i="11"/>
  <c r="P578" i="11"/>
  <c r="AI578" i="11" s="1"/>
  <c r="L578" i="11"/>
  <c r="AA578" i="11"/>
  <c r="K578" i="11"/>
  <c r="W578" i="11"/>
  <c r="S578" i="11"/>
  <c r="O578" i="11"/>
  <c r="Y577" i="11"/>
  <c r="U577" i="11"/>
  <c r="Q577" i="11"/>
  <c r="M577" i="11"/>
  <c r="AB577" i="11"/>
  <c r="X577" i="11"/>
  <c r="T577" i="11"/>
  <c r="P577" i="11"/>
  <c r="L577" i="11"/>
  <c r="AA577" i="11"/>
  <c r="AT577" i="11" s="1"/>
  <c r="W577" i="11"/>
  <c r="S577" i="11"/>
  <c r="O577" i="11"/>
  <c r="K577" i="11"/>
  <c r="N577" i="11"/>
  <c r="Z577" i="11"/>
  <c r="J577" i="11"/>
  <c r="V577" i="11"/>
  <c r="R577" i="11"/>
  <c r="AB576" i="11"/>
  <c r="X576" i="11"/>
  <c r="T576" i="11"/>
  <c r="P576" i="11"/>
  <c r="L576" i="11"/>
  <c r="AA576" i="11"/>
  <c r="W576" i="11"/>
  <c r="AP576" i="11" s="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AN575" i="11" s="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AH574" i="11" s="1"/>
  <c r="K574" i="11"/>
  <c r="AA574" i="11"/>
  <c r="Y573" i="11"/>
  <c r="U573" i="11"/>
  <c r="Q573" i="11"/>
  <c r="M573" i="11"/>
  <c r="AB573" i="11"/>
  <c r="X573" i="11"/>
  <c r="AQ573" i="11" s="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AS572" i="11" s="1"/>
  <c r="V572" i="11"/>
  <c r="R572" i="11"/>
  <c r="N572" i="11"/>
  <c r="J572" i="11"/>
  <c r="M572" i="11"/>
  <c r="Y572" i="11"/>
  <c r="U572" i="11"/>
  <c r="Q572" i="11"/>
  <c r="AA571" i="11"/>
  <c r="W571" i="11"/>
  <c r="S571" i="11"/>
  <c r="O571" i="11"/>
  <c r="K571" i="11"/>
  <c r="Z571" i="11"/>
  <c r="V571" i="11"/>
  <c r="R571" i="11"/>
  <c r="AC571" i="11" s="1"/>
  <c r="N571" i="11"/>
  <c r="J571" i="11"/>
  <c r="Y571" i="11"/>
  <c r="U571" i="11"/>
  <c r="Q571" i="11"/>
  <c r="M571" i="11"/>
  <c r="P571" i="11"/>
  <c r="AB571" i="11"/>
  <c r="AU571" i="11" s="1"/>
  <c r="L571" i="11"/>
  <c r="X571" i="11"/>
  <c r="T571" i="11"/>
  <c r="Z570" i="11"/>
  <c r="V570" i="11"/>
  <c r="R570" i="11"/>
  <c r="N570" i="11"/>
  <c r="J570" i="11"/>
  <c r="Y570" i="11"/>
  <c r="U570" i="11"/>
  <c r="Q570" i="11"/>
  <c r="M570" i="11"/>
  <c r="AB570" i="11"/>
  <c r="X570" i="11"/>
  <c r="T570" i="11"/>
  <c r="P570" i="11"/>
  <c r="AI570" i="11" s="1"/>
  <c r="L570" i="11"/>
  <c r="S570" i="11"/>
  <c r="O570" i="11"/>
  <c r="AA570" i="11"/>
  <c r="K570" i="11"/>
  <c r="W570" i="11"/>
  <c r="Y569" i="11"/>
  <c r="U569" i="11"/>
  <c r="Q569" i="11"/>
  <c r="M569" i="11"/>
  <c r="AB569" i="11"/>
  <c r="X569" i="11"/>
  <c r="T569" i="11"/>
  <c r="P569" i="11"/>
  <c r="L569" i="11"/>
  <c r="AA569" i="11"/>
  <c r="AT569" i="11" s="1"/>
  <c r="W569" i="11"/>
  <c r="S569" i="11"/>
  <c r="O569" i="11"/>
  <c r="K569" i="11"/>
  <c r="V569" i="11"/>
  <c r="R569" i="11"/>
  <c r="N569" i="11"/>
  <c r="Z569" i="11"/>
  <c r="AS569" i="11" s="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AN567" i="11" s="1"/>
  <c r="Q567" i="11"/>
  <c r="M567" i="11"/>
  <c r="AB567" i="11"/>
  <c r="L567" i="11"/>
  <c r="X567" i="11"/>
  <c r="T567" i="11"/>
  <c r="P567" i="11"/>
  <c r="Z566" i="11"/>
  <c r="V566" i="11"/>
  <c r="R566" i="11"/>
  <c r="N566" i="11"/>
  <c r="J566" i="11"/>
  <c r="Y566" i="11"/>
  <c r="U566" i="11"/>
  <c r="Q566" i="11"/>
  <c r="M566" i="11"/>
  <c r="AF566" i="11" s="1"/>
  <c r="AB566" i="11"/>
  <c r="X566" i="11"/>
  <c r="T566" i="11"/>
  <c r="P566" i="11"/>
  <c r="L566" i="11"/>
  <c r="O566" i="11"/>
  <c r="AA566" i="11"/>
  <c r="K566" i="11"/>
  <c r="AN566" i="11" s="1"/>
  <c r="W566" i="11"/>
  <c r="S566" i="11"/>
  <c r="Y565" i="11"/>
  <c r="U565" i="11"/>
  <c r="Q565" i="11"/>
  <c r="M565" i="11"/>
  <c r="AB565" i="11"/>
  <c r="X565" i="11"/>
  <c r="AQ565" i="11" s="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R564" i="11" s="1"/>
  <c r="AA563" i="11"/>
  <c r="W563" i="11"/>
  <c r="S563" i="11"/>
  <c r="O563" i="11"/>
  <c r="K563" i="11"/>
  <c r="Z563" i="11"/>
  <c r="V563" i="11"/>
  <c r="R563" i="11"/>
  <c r="N563" i="11"/>
  <c r="J563" i="11"/>
  <c r="Y563" i="11"/>
  <c r="U563" i="11"/>
  <c r="Q563" i="11"/>
  <c r="M563" i="11"/>
  <c r="X563" i="11"/>
  <c r="T563" i="11"/>
  <c r="AM563" i="11" s="1"/>
  <c r="P563" i="11"/>
  <c r="AB563" i="11"/>
  <c r="L563" i="11"/>
  <c r="Z562" i="11"/>
  <c r="V562" i="11"/>
  <c r="R562" i="11"/>
  <c r="N562" i="11"/>
  <c r="J562" i="11"/>
  <c r="AF562" i="11" s="1"/>
  <c r="Y562" i="11"/>
  <c r="U562" i="11"/>
  <c r="Q562" i="11"/>
  <c r="M562" i="11"/>
  <c r="AB562" i="11"/>
  <c r="X562" i="11"/>
  <c r="T562" i="11"/>
  <c r="P562" i="11"/>
  <c r="AI562" i="11" s="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AO561" i="11" s="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AN559" i="11" s="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H558" i="11" s="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AU555" i="11" s="1"/>
  <c r="L555" i="11"/>
  <c r="X555" i="11"/>
  <c r="T555" i="11"/>
  <c r="Z554" i="11"/>
  <c r="V554" i="11"/>
  <c r="R554" i="11"/>
  <c r="N554" i="11"/>
  <c r="J554" i="11"/>
  <c r="Y554" i="11"/>
  <c r="U554" i="11"/>
  <c r="Q554" i="11"/>
  <c r="M554" i="11"/>
  <c r="AB554" i="11"/>
  <c r="X554" i="11"/>
  <c r="T554" i="11"/>
  <c r="P554" i="11"/>
  <c r="AI554" i="11" s="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AS553" i="11" s="1"/>
  <c r="J553" i="11"/>
  <c r="AB552" i="11"/>
  <c r="X552" i="11"/>
  <c r="T552" i="11"/>
  <c r="P552" i="11"/>
  <c r="L552" i="11"/>
  <c r="AA552" i="11"/>
  <c r="W552" i="11"/>
  <c r="S552" i="11"/>
  <c r="O552" i="11"/>
  <c r="K552" i="11"/>
  <c r="Z552" i="11"/>
  <c r="V552" i="11"/>
  <c r="R552" i="11"/>
  <c r="N552" i="11"/>
  <c r="J552" i="11"/>
  <c r="AF552" i="11" s="1"/>
  <c r="Y552" i="11"/>
  <c r="U552" i="11"/>
  <c r="Q552" i="11"/>
  <c r="M552" i="11"/>
  <c r="AA551" i="11"/>
  <c r="W551" i="11"/>
  <c r="S551" i="11"/>
  <c r="O551" i="11"/>
  <c r="K551" i="11"/>
  <c r="Z551" i="11"/>
  <c r="V551" i="11"/>
  <c r="R551" i="11"/>
  <c r="N551" i="11"/>
  <c r="J551" i="11"/>
  <c r="Y551" i="11"/>
  <c r="U551" i="11"/>
  <c r="AN551" i="11" s="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AD550" i="11" s="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R548" i="11" s="1"/>
  <c r="AA547" i="11"/>
  <c r="W547" i="11"/>
  <c r="S547" i="11"/>
  <c r="O547" i="11"/>
  <c r="K547" i="11"/>
  <c r="Z547" i="11"/>
  <c r="V547" i="11"/>
  <c r="R547" i="11"/>
  <c r="N547" i="11"/>
  <c r="J547" i="11"/>
  <c r="Y547" i="11"/>
  <c r="U547" i="11"/>
  <c r="Q547" i="11"/>
  <c r="M547" i="11"/>
  <c r="X547" i="11"/>
  <c r="T547" i="11"/>
  <c r="AM547" i="11" s="1"/>
  <c r="P547" i="11"/>
  <c r="L547" i="11"/>
  <c r="AB547" i="11"/>
  <c r="Z546" i="11"/>
  <c r="V546" i="11"/>
  <c r="R546" i="11"/>
  <c r="N546" i="11"/>
  <c r="J546" i="11"/>
  <c r="AD546" i="11" s="1"/>
  <c r="Y546" i="11"/>
  <c r="U546" i="11"/>
  <c r="Q546" i="11"/>
  <c r="M546" i="11"/>
  <c r="AB546" i="11"/>
  <c r="X546" i="11"/>
  <c r="T546" i="11"/>
  <c r="P546" i="11"/>
  <c r="AI546" i="11" s="1"/>
  <c r="L546" i="11"/>
  <c r="AA546" i="11"/>
  <c r="K546" i="11"/>
  <c r="W546" i="11"/>
  <c r="S546" i="11"/>
  <c r="O546" i="11"/>
  <c r="Y545" i="11"/>
  <c r="U545" i="11"/>
  <c r="Q545" i="11"/>
  <c r="M545" i="11"/>
  <c r="AB545" i="11"/>
  <c r="X545" i="11"/>
  <c r="T545" i="11"/>
  <c r="P545" i="11"/>
  <c r="L545" i="11"/>
  <c r="AA545" i="11"/>
  <c r="AT545" i="11" s="1"/>
  <c r="W545" i="11"/>
  <c r="S545" i="11"/>
  <c r="O545" i="11"/>
  <c r="K545" i="11"/>
  <c r="N545" i="11"/>
  <c r="Z545" i="11"/>
  <c r="J545" i="11"/>
  <c r="V545" i="11"/>
  <c r="AO545" i="11" s="1"/>
  <c r="R545" i="11"/>
  <c r="AB544" i="11"/>
  <c r="X544" i="11"/>
  <c r="T544" i="11"/>
  <c r="P544" i="11"/>
  <c r="L544" i="11"/>
  <c r="AA544" i="11"/>
  <c r="W544" i="11"/>
  <c r="S544" i="11"/>
  <c r="O544" i="11"/>
  <c r="K544" i="11"/>
  <c r="Z544" i="11"/>
  <c r="V544" i="11"/>
  <c r="R544" i="11"/>
  <c r="N544" i="11"/>
  <c r="J544" i="11"/>
  <c r="AC544" i="11" s="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C542" i="11" s="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AS540" i="11" s="1"/>
  <c r="V540" i="11"/>
  <c r="R540" i="11"/>
  <c r="N540" i="11"/>
  <c r="J540" i="11"/>
  <c r="M540" i="11"/>
  <c r="Y540" i="11"/>
  <c r="U540" i="11"/>
  <c r="Q540" i="11"/>
  <c r="AJ540" i="11" s="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AP536" i="11" s="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AQ534" i="11" s="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R532" i="11" s="1"/>
  <c r="AA531" i="11"/>
  <c r="W531" i="11"/>
  <c r="S531" i="11"/>
  <c r="O531" i="11"/>
  <c r="K531" i="11"/>
  <c r="Z531" i="11"/>
  <c r="V531" i="11"/>
  <c r="R531" i="11"/>
  <c r="AT531" i="11" s="1"/>
  <c r="N531" i="11"/>
  <c r="J531" i="11"/>
  <c r="Y531" i="11"/>
  <c r="U531" i="11"/>
  <c r="Q531" i="11"/>
  <c r="M531" i="11"/>
  <c r="X531" i="11"/>
  <c r="T531" i="11"/>
  <c r="AM531" i="11" s="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AM529" i="11" s="1"/>
  <c r="Q529" i="11"/>
  <c r="M529" i="11"/>
  <c r="AB529" i="11"/>
  <c r="X529" i="11"/>
  <c r="T529" i="11"/>
  <c r="P529" i="11"/>
  <c r="L529" i="11"/>
  <c r="AA529" i="11"/>
  <c r="W529" i="11"/>
  <c r="S529" i="11"/>
  <c r="O529" i="11"/>
  <c r="K529" i="11"/>
  <c r="N529" i="11"/>
  <c r="Z529" i="11"/>
  <c r="J529" i="11"/>
  <c r="V529" i="11"/>
  <c r="AO529" i="11" s="1"/>
  <c r="R529" i="11"/>
  <c r="AB528" i="11"/>
  <c r="X528" i="11"/>
  <c r="T528" i="11"/>
  <c r="P528" i="11"/>
  <c r="L528" i="11"/>
  <c r="AA528" i="11"/>
  <c r="W528" i="11"/>
  <c r="AP528" i="11" s="1"/>
  <c r="S528" i="11"/>
  <c r="O528" i="11"/>
  <c r="K528" i="11"/>
  <c r="Z528" i="11"/>
  <c r="V528" i="11"/>
  <c r="R528" i="11"/>
  <c r="N528" i="11"/>
  <c r="J528" i="11"/>
  <c r="AN528" i="11" s="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H526" i="11" s="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E524" i="11" s="1"/>
  <c r="AA523" i="11"/>
  <c r="W523" i="11"/>
  <c r="S523" i="11"/>
  <c r="O523" i="11"/>
  <c r="K523" i="11"/>
  <c r="Z523" i="11"/>
  <c r="V523" i="11"/>
  <c r="R523" i="11"/>
  <c r="AR523" i="11" s="1"/>
  <c r="N523" i="11"/>
  <c r="J523" i="11"/>
  <c r="Y523" i="11"/>
  <c r="U523" i="11"/>
  <c r="Q523" i="11"/>
  <c r="M523" i="11"/>
  <c r="P523" i="11"/>
  <c r="AB523" i="11"/>
  <c r="L523" i="11"/>
  <c r="X523" i="11"/>
  <c r="T523" i="11"/>
  <c r="Z522" i="11"/>
  <c r="V522" i="11"/>
  <c r="R522" i="11"/>
  <c r="N522" i="11"/>
  <c r="J522" i="11"/>
  <c r="AP522" i="11" s="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AO519" i="11" s="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AM513" i="11" s="1"/>
  <c r="T513" i="11"/>
  <c r="AB512" i="11"/>
  <c r="X512" i="11"/>
  <c r="T512" i="11"/>
  <c r="P512" i="11"/>
  <c r="L512" i="11"/>
  <c r="Z512" i="11"/>
  <c r="V512" i="11"/>
  <c r="R512" i="11"/>
  <c r="N512" i="11"/>
  <c r="J512" i="11"/>
  <c r="U512" i="11"/>
  <c r="M512" i="11"/>
  <c r="AA512" i="11"/>
  <c r="S512" i="11"/>
  <c r="K512" i="11"/>
  <c r="AG512" i="11" s="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AS510" i="11" s="1"/>
  <c r="V510" i="11"/>
  <c r="R510" i="11"/>
  <c r="N510" i="11"/>
  <c r="J510" i="11"/>
  <c r="AB510" i="11"/>
  <c r="X510" i="11"/>
  <c r="T510" i="11"/>
  <c r="P510" i="11"/>
  <c r="L510" i="11"/>
  <c r="AA510" i="11"/>
  <c r="S510" i="11"/>
  <c r="K510" i="11"/>
  <c r="Y510" i="11"/>
  <c r="Q510" i="11"/>
  <c r="W510" i="11"/>
  <c r="O510" i="11"/>
  <c r="AK510" i="11" s="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J508" i="11" s="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AI506" i="11" s="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AP504" i="11" s="1"/>
  <c r="S504" i="11"/>
  <c r="O504" i="11"/>
  <c r="K504" i="11"/>
  <c r="Z504" i="11"/>
  <c r="V504" i="11"/>
  <c r="R504" i="11"/>
  <c r="N504" i="11"/>
  <c r="J504" i="11"/>
  <c r="AM504" i="11" s="1"/>
  <c r="Y504" i="11"/>
  <c r="U504" i="11"/>
  <c r="M504" i="11"/>
  <c r="Q504" i="11"/>
  <c r="AA503" i="11"/>
  <c r="W503" i="11"/>
  <c r="S503" i="11"/>
  <c r="O503" i="11"/>
  <c r="AT503" i="11" s="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AE502" i="11" s="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AF498" i="11" s="1"/>
  <c r="Y498" i="11"/>
  <c r="U498" i="11"/>
  <c r="Q498" i="11"/>
  <c r="M498" i="11"/>
  <c r="AB498" i="11"/>
  <c r="X498" i="11"/>
  <c r="T498" i="11"/>
  <c r="P498" i="11"/>
  <c r="AI498" i="11" s="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AE496" i="11" s="1"/>
  <c r="Q496" i="11"/>
  <c r="M496" i="11"/>
  <c r="Y496" i="11"/>
  <c r="U496" i="11"/>
  <c r="AA495" i="11"/>
  <c r="W495" i="11"/>
  <c r="S495" i="11"/>
  <c r="O495" i="11"/>
  <c r="K495" i="11"/>
  <c r="Z495" i="11"/>
  <c r="V495" i="11"/>
  <c r="R495" i="11"/>
  <c r="N495" i="11"/>
  <c r="J495" i="11"/>
  <c r="Y495" i="11"/>
  <c r="U495" i="11"/>
  <c r="AN495" i="11" s="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AM492" i="11" s="1"/>
  <c r="P492" i="11"/>
  <c r="L492" i="11"/>
  <c r="AA492" i="11"/>
  <c r="W492" i="11"/>
  <c r="S492" i="11"/>
  <c r="O492" i="11"/>
  <c r="K492" i="11"/>
  <c r="Z492" i="11"/>
  <c r="V492" i="11"/>
  <c r="R492" i="11"/>
  <c r="N492" i="11"/>
  <c r="J492" i="11"/>
  <c r="M492" i="11"/>
  <c r="Y492" i="11"/>
  <c r="Q492" i="11"/>
  <c r="U492" i="11"/>
  <c r="AN492" i="11" s="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AS486" i="11" s="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AM484" i="11" s="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AN482" i="11" s="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AD478" i="11" s="1"/>
  <c r="O478" i="11"/>
  <c r="AA478" i="11"/>
  <c r="Y477" i="11"/>
  <c r="U477" i="11"/>
  <c r="Q477" i="11"/>
  <c r="M477" i="11"/>
  <c r="AB477" i="11"/>
  <c r="X477" i="11"/>
  <c r="T477" i="11"/>
  <c r="P477" i="11"/>
  <c r="L477" i="11"/>
  <c r="AA477" i="11"/>
  <c r="W477" i="11"/>
  <c r="S477" i="11"/>
  <c r="O477" i="11"/>
  <c r="K477" i="11"/>
  <c r="AS477" i="11" s="1"/>
  <c r="Z477" i="11"/>
  <c r="J477" i="11"/>
  <c r="V477" i="11"/>
  <c r="R477" i="11"/>
  <c r="N477" i="11"/>
  <c r="AB476" i="11"/>
  <c r="X476" i="11"/>
  <c r="T476" i="11"/>
  <c r="AH476" i="11" s="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AJ475" i="11" s="1"/>
  <c r="N475" i="11"/>
  <c r="J475" i="11"/>
  <c r="Y475" i="11"/>
  <c r="U475" i="11"/>
  <c r="Q475" i="11"/>
  <c r="M475" i="11"/>
  <c r="P475" i="11"/>
  <c r="AB475" i="11"/>
  <c r="L475" i="11"/>
  <c r="X475" i="11"/>
  <c r="T475" i="11"/>
  <c r="Z474" i="11"/>
  <c r="V474" i="11"/>
  <c r="R474" i="11"/>
  <c r="N474" i="11"/>
  <c r="J474" i="11"/>
  <c r="AS474" i="11" s="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AM472" i="11" s="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AS470" i="11" s="1"/>
  <c r="V470" i="11"/>
  <c r="R470" i="11"/>
  <c r="N470" i="11"/>
  <c r="J470" i="11"/>
  <c r="Y470" i="11"/>
  <c r="U470" i="11"/>
  <c r="Q470" i="11"/>
  <c r="M470" i="11"/>
  <c r="AB470" i="11"/>
  <c r="X470" i="11"/>
  <c r="T470" i="11"/>
  <c r="P470" i="11"/>
  <c r="L470" i="11"/>
  <c r="O470" i="11"/>
  <c r="AA470" i="11"/>
  <c r="K470" i="11"/>
  <c r="AC470" i="11" s="1"/>
  <c r="W470" i="11"/>
  <c r="S470" i="11"/>
  <c r="Y469" i="11"/>
  <c r="U469" i="11"/>
  <c r="Q469" i="11"/>
  <c r="M469" i="11"/>
  <c r="AB469" i="11"/>
  <c r="X469" i="11"/>
  <c r="T469" i="11"/>
  <c r="P469" i="11"/>
  <c r="L469" i="11"/>
  <c r="AA469" i="11"/>
  <c r="W469" i="11"/>
  <c r="S469" i="11"/>
  <c r="O469" i="11"/>
  <c r="K469" i="11"/>
  <c r="AP469" i="11" s="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AI466" i="11" s="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AO465" i="11" s="1"/>
  <c r="R465" i="11"/>
  <c r="AB464" i="11"/>
  <c r="X464" i="11"/>
  <c r="T464" i="11"/>
  <c r="P464" i="11"/>
  <c r="L464" i="11"/>
  <c r="AA464" i="11"/>
  <c r="W464" i="11"/>
  <c r="S464" i="11"/>
  <c r="O464" i="11"/>
  <c r="K464" i="11"/>
  <c r="Z464" i="11"/>
  <c r="V464" i="11"/>
  <c r="R464" i="11"/>
  <c r="N464" i="11"/>
  <c r="J464" i="11"/>
  <c r="AU464" i="11" s="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D462" i="11" s="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AS460" i="11" s="1"/>
  <c r="V460" i="11"/>
  <c r="R460" i="11"/>
  <c r="N460" i="11"/>
  <c r="J460" i="11"/>
  <c r="M460" i="11"/>
  <c r="Y460" i="11"/>
  <c r="U460" i="11"/>
  <c r="Q460" i="11"/>
  <c r="AJ460" i="11" s="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AF458" i="11" s="1"/>
  <c r="Y458" i="11"/>
  <c r="U458" i="11"/>
  <c r="Q458" i="11"/>
  <c r="M458" i="11"/>
  <c r="AB458" i="11"/>
  <c r="X458" i="11"/>
  <c r="T458" i="11"/>
  <c r="P458" i="11"/>
  <c r="AI458" i="11" s="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AR457" i="11" s="1"/>
  <c r="J457" i="11"/>
  <c r="AB456" i="11"/>
  <c r="X456" i="11"/>
  <c r="T456" i="11"/>
  <c r="P456" i="11"/>
  <c r="L456" i="11"/>
  <c r="AA456" i="11"/>
  <c r="W456" i="11"/>
  <c r="S456" i="11"/>
  <c r="O456" i="11"/>
  <c r="K456" i="11"/>
  <c r="Z456" i="11"/>
  <c r="V456" i="11"/>
  <c r="R456" i="11"/>
  <c r="N456" i="11"/>
  <c r="J456" i="11"/>
  <c r="AE456" i="11" s="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F454" i="11" s="1"/>
  <c r="AB454" i="11"/>
  <c r="X454" i="11"/>
  <c r="T454" i="11"/>
  <c r="P454" i="11"/>
  <c r="L454" i="11"/>
  <c r="O454" i="11"/>
  <c r="AA454" i="11"/>
  <c r="K454" i="11"/>
  <c r="S454" i="11"/>
  <c r="W454" i="11"/>
  <c r="Y453" i="11"/>
  <c r="U453" i="11"/>
  <c r="Q453" i="11"/>
  <c r="M453" i="11"/>
  <c r="AB453" i="11"/>
  <c r="X453" i="11"/>
  <c r="AQ453" i="11" s="1"/>
  <c r="T453" i="11"/>
  <c r="P453" i="11"/>
  <c r="L453" i="11"/>
  <c r="AA453" i="11"/>
  <c r="W453" i="11"/>
  <c r="S453" i="11"/>
  <c r="O453" i="11"/>
  <c r="K453" i="11"/>
  <c r="AM453" i="11" s="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AR451" i="11" s="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AI450" i="11" s="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AS448" i="11" s="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AS444" i="11" s="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AI442" i="11" s="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AE440" i="11" s="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AI438" i="11" s="1"/>
  <c r="W438" i="11"/>
  <c r="S438" i="11"/>
  <c r="Y437" i="11"/>
  <c r="U437" i="11"/>
  <c r="Q437" i="11"/>
  <c r="M437" i="11"/>
  <c r="AB437" i="11"/>
  <c r="X437" i="11"/>
  <c r="T437" i="11"/>
  <c r="P437" i="11"/>
  <c r="L437" i="11"/>
  <c r="AA437" i="11"/>
  <c r="W437" i="11"/>
  <c r="S437" i="11"/>
  <c r="O437" i="11"/>
  <c r="K437" i="11"/>
  <c r="AM437" i="11" s="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AF434" i="11" s="1"/>
  <c r="Y434" i="11"/>
  <c r="U434" i="11"/>
  <c r="Q434" i="11"/>
  <c r="M434" i="11"/>
  <c r="AB434" i="11"/>
  <c r="X434" i="11"/>
  <c r="T434" i="11"/>
  <c r="P434" i="11"/>
  <c r="AI434" i="11" s="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AU432" i="11" s="1"/>
  <c r="Q432" i="11"/>
  <c r="M432" i="11"/>
  <c r="U432" i="11"/>
  <c r="Y432" i="11"/>
  <c r="AA431" i="11"/>
  <c r="W431" i="11"/>
  <c r="S431" i="11"/>
  <c r="O431" i="11"/>
  <c r="AM431" i="11" s="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AC429" i="11" s="1"/>
  <c r="Z429" i="11"/>
  <c r="J429" i="11"/>
  <c r="V429" i="11"/>
  <c r="N429" i="11"/>
  <c r="R429" i="11"/>
  <c r="AB428" i="11"/>
  <c r="X428" i="11"/>
  <c r="T428" i="11"/>
  <c r="AM428" i="11" s="1"/>
  <c r="P428" i="11"/>
  <c r="L428" i="11"/>
  <c r="AA428" i="11"/>
  <c r="W428" i="11"/>
  <c r="S428" i="11"/>
  <c r="O428" i="11"/>
  <c r="K428" i="11"/>
  <c r="Z428" i="11"/>
  <c r="AS428" i="11" s="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AJ423" i="11" s="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AD422" i="11" s="1"/>
  <c r="W422" i="11"/>
  <c r="S422" i="11"/>
  <c r="Y421" i="11"/>
  <c r="U421" i="11"/>
  <c r="Q421" i="11"/>
  <c r="M421" i="11"/>
  <c r="AB421" i="11"/>
  <c r="X421" i="11"/>
  <c r="T421" i="11"/>
  <c r="P421" i="11"/>
  <c r="L421" i="11"/>
  <c r="AA421" i="11"/>
  <c r="W421" i="11"/>
  <c r="S421" i="11"/>
  <c r="O421" i="11"/>
  <c r="K421" i="11"/>
  <c r="AM421" i="11" s="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AN418" i="11" s="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AO417" i="11" s="1"/>
  <c r="R417" i="11"/>
  <c r="AB416" i="11"/>
  <c r="X416" i="11"/>
  <c r="T416" i="11"/>
  <c r="P416" i="11"/>
  <c r="L416" i="11"/>
  <c r="AA416" i="11"/>
  <c r="W416" i="11"/>
  <c r="AP416" i="11" s="1"/>
  <c r="S416" i="11"/>
  <c r="O416" i="11"/>
  <c r="K416" i="11"/>
  <c r="Z416" i="11"/>
  <c r="V416" i="11"/>
  <c r="R416" i="11"/>
  <c r="N416" i="11"/>
  <c r="J416" i="11"/>
  <c r="AK416" i="11" s="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Z303" i="11"/>
  <c r="V303" i="11"/>
  <c r="R303" i="11"/>
  <c r="N303" i="11"/>
  <c r="J303" i="11"/>
  <c r="Y303" i="11"/>
  <c r="T303" i="11"/>
  <c r="O303" i="11"/>
  <c r="AB303" i="11"/>
  <c r="U303" i="11"/>
  <c r="M303" i="11"/>
  <c r="X303" i="11"/>
  <c r="AQ303" i="11" s="1"/>
  <c r="Q303" i="11"/>
  <c r="K303" i="11"/>
  <c r="W303" i="11"/>
  <c r="P303" i="11"/>
  <c r="AA303" i="11"/>
  <c r="L303" i="11"/>
  <c r="S303" i="11"/>
  <c r="Y302" i="11"/>
  <c r="AR302" i="11" s="1"/>
  <c r="U302" i="11"/>
  <c r="Q302" i="11"/>
  <c r="M302" i="11"/>
  <c r="AB302" i="11"/>
  <c r="W302" i="11"/>
  <c r="R302" i="11"/>
  <c r="L302" i="11"/>
  <c r="AA302" i="11"/>
  <c r="AT302" i="11" s="1"/>
  <c r="Z302" i="11"/>
  <c r="S302" i="11"/>
  <c r="K302" i="11"/>
  <c r="V302" i="11"/>
  <c r="O302" i="11"/>
  <c r="T302" i="11"/>
  <c r="N302" i="11"/>
  <c r="X302" i="11"/>
  <c r="P302" i="11"/>
  <c r="J302" i="11"/>
  <c r="AB301" i="11"/>
  <c r="X301" i="11"/>
  <c r="T301" i="11"/>
  <c r="P301" i="11"/>
  <c r="L301" i="11"/>
  <c r="Z301" i="11"/>
  <c r="AS301" i="11" s="1"/>
  <c r="U301" i="11"/>
  <c r="O301" i="11"/>
  <c r="J301" i="11"/>
  <c r="W301" i="11"/>
  <c r="Q301" i="11"/>
  <c r="AA301" i="11"/>
  <c r="S301" i="11"/>
  <c r="M301" i="11"/>
  <c r="Y301" i="11"/>
  <c r="R301" i="11"/>
  <c r="K301" i="11"/>
  <c r="N301" i="11"/>
  <c r="V301" i="11"/>
  <c r="AA300" i="11"/>
  <c r="W300" i="11"/>
  <c r="S300" i="11"/>
  <c r="AL300" i="11" s="1"/>
  <c r="O300" i="11"/>
  <c r="K300" i="11"/>
  <c r="X300" i="11"/>
  <c r="R300" i="11"/>
  <c r="M300" i="11"/>
  <c r="AB300" i="11"/>
  <c r="U300" i="11"/>
  <c r="N300" i="11"/>
  <c r="Y300" i="11"/>
  <c r="Q300" i="11"/>
  <c r="J300" i="11"/>
  <c r="V300" i="11"/>
  <c r="P300" i="11"/>
  <c r="Z300" i="11"/>
  <c r="L300" i="11"/>
  <c r="T300" i="11"/>
  <c r="AM300" i="11" s="1"/>
  <c r="Z299" i="11"/>
  <c r="V299" i="11"/>
  <c r="R299" i="11"/>
  <c r="N299" i="11"/>
  <c r="J299" i="11"/>
  <c r="AA299" i="11"/>
  <c r="U299" i="11"/>
  <c r="P299" i="11"/>
  <c r="K299" i="11"/>
  <c r="Y299" i="11"/>
  <c r="S299" i="11"/>
  <c r="L299" i="11"/>
  <c r="W299" i="11"/>
  <c r="O299" i="11"/>
  <c r="AB299" i="11"/>
  <c r="T299" i="11"/>
  <c r="AM299" i="11" s="1"/>
  <c r="M299" i="11"/>
  <c r="X299" i="11"/>
  <c r="Q299" i="11"/>
  <c r="Y298" i="11"/>
  <c r="U298" i="11"/>
  <c r="Q298" i="11"/>
  <c r="M298" i="11"/>
  <c r="X298" i="11"/>
  <c r="AQ298" i="11" s="1"/>
  <c r="S298" i="11"/>
  <c r="N298" i="11"/>
  <c r="R298" i="11"/>
  <c r="W298" i="11"/>
  <c r="P298" i="11"/>
  <c r="J298" i="11"/>
  <c r="AA298" i="11"/>
  <c r="T298" i="11"/>
  <c r="L298" i="11"/>
  <c r="Z298" i="11"/>
  <c r="K298" i="11"/>
  <c r="O298" i="11"/>
  <c r="V298" i="11"/>
  <c r="AB298" i="11"/>
  <c r="AB297" i="11"/>
  <c r="X297" i="11"/>
  <c r="AQ297" i="11" s="1"/>
  <c r="T297" i="11"/>
  <c r="P297" i="11"/>
  <c r="L297" i="11"/>
  <c r="AA297" i="11"/>
  <c r="V297" i="11"/>
  <c r="Q297" i="11"/>
  <c r="K297" i="11"/>
  <c r="U297" i="11"/>
  <c r="AN297" i="11" s="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AU296" i="11" s="1"/>
  <c r="M296" i="11"/>
  <c r="X296" i="11"/>
  <c r="Q296" i="11"/>
  <c r="J296" i="11"/>
  <c r="Z295" i="11"/>
  <c r="V295" i="11"/>
  <c r="R295" i="11"/>
  <c r="N295" i="11"/>
  <c r="J295" i="11"/>
  <c r="AB295" i="11"/>
  <c r="W295" i="11"/>
  <c r="Q295" i="11"/>
  <c r="L295" i="11"/>
  <c r="K295" i="11"/>
  <c r="X295" i="11"/>
  <c r="P295" i="11"/>
  <c r="AI295" i="11" s="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AT294" i="11" s="1"/>
  <c r="L294" i="11"/>
  <c r="S294" i="11"/>
  <c r="AB293" i="11"/>
  <c r="X293" i="11"/>
  <c r="T293" i="11"/>
  <c r="P293" i="11"/>
  <c r="L293" i="11"/>
  <c r="W293" i="11"/>
  <c r="AP293" i="11" s="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AQ292" i="11" s="1"/>
  <c r="Q292" i="11"/>
  <c r="AB292" i="11"/>
  <c r="T292" i="11"/>
  <c r="M292" i="11"/>
  <c r="Y292" i="11"/>
  <c r="R292" i="11"/>
  <c r="N292" i="11"/>
  <c r="V292" i="11"/>
  <c r="AO292" i="11" s="1"/>
  <c r="Z291" i="11"/>
  <c r="V291" i="11"/>
  <c r="R291" i="11"/>
  <c r="N291" i="11"/>
  <c r="J291" i="11"/>
  <c r="X291" i="11"/>
  <c r="S291" i="11"/>
  <c r="M291" i="11"/>
  <c r="AB291" i="11"/>
  <c r="U291" i="11"/>
  <c r="O291" i="11"/>
  <c r="Y291" i="11"/>
  <c r="Q291" i="11"/>
  <c r="K291" i="11"/>
  <c r="W291" i="11"/>
  <c r="P291" i="11"/>
  <c r="AI291" i="11" s="1"/>
  <c r="AA291" i="11"/>
  <c r="L291" i="11"/>
  <c r="T291" i="11"/>
  <c r="Y290" i="11"/>
  <c r="U290" i="11"/>
  <c r="Q290" i="11"/>
  <c r="M290" i="11"/>
  <c r="AA290" i="11"/>
  <c r="AT290" i="11" s="1"/>
  <c r="V290" i="11"/>
  <c r="P290" i="11"/>
  <c r="K290" i="11"/>
  <c r="AB290" i="11"/>
  <c r="Z290" i="11"/>
  <c r="S290" i="11"/>
  <c r="L290" i="11"/>
  <c r="W290" i="11"/>
  <c r="O290" i="11"/>
  <c r="T290" i="11"/>
  <c r="N290" i="11"/>
  <c r="X290" i="11"/>
  <c r="R290" i="11"/>
  <c r="J290" i="11"/>
  <c r="AB289" i="11"/>
  <c r="X289" i="11"/>
  <c r="AQ289" i="11" s="1"/>
  <c r="T289" i="11"/>
  <c r="P289" i="11"/>
  <c r="L289" i="11"/>
  <c r="Y289" i="11"/>
  <c r="S289" i="11"/>
  <c r="N289" i="11"/>
  <c r="R289" i="11"/>
  <c r="W289" i="11"/>
  <c r="AP289" i="11" s="1"/>
  <c r="Q289" i="11"/>
  <c r="J289" i="11"/>
  <c r="AA289" i="11"/>
  <c r="U289" i="11"/>
  <c r="M289" i="11"/>
  <c r="Z289" i="11"/>
  <c r="K289" i="11"/>
  <c r="O289" i="11"/>
  <c r="V289" i="11"/>
  <c r="AA288" i="11"/>
  <c r="W288" i="11"/>
  <c r="S288" i="11"/>
  <c r="O288" i="11"/>
  <c r="K288" i="11"/>
  <c r="AB288" i="11"/>
  <c r="V288" i="11"/>
  <c r="AO288" i="11" s="1"/>
  <c r="Q288" i="11"/>
  <c r="L288" i="11"/>
  <c r="P288" i="11"/>
  <c r="U288" i="11"/>
  <c r="N288" i="11"/>
  <c r="Y288" i="11"/>
  <c r="R288" i="11"/>
  <c r="J288" i="11"/>
  <c r="X288" i="11"/>
  <c r="Z288" i="11"/>
  <c r="M288" i="11"/>
  <c r="T288" i="11"/>
  <c r="Z287" i="11"/>
  <c r="V287" i="11"/>
  <c r="R287" i="11"/>
  <c r="N287" i="11"/>
  <c r="AG287" i="11" s="1"/>
  <c r="J287" i="11"/>
  <c r="Y287" i="11"/>
  <c r="T287" i="11"/>
  <c r="O287" i="11"/>
  <c r="M287" i="11"/>
  <c r="AA287" i="11"/>
  <c r="S287" i="11"/>
  <c r="L287" i="11"/>
  <c r="W287" i="11"/>
  <c r="P287" i="11"/>
  <c r="AB287" i="11"/>
  <c r="U287" i="11"/>
  <c r="X287" i="11"/>
  <c r="Q287" i="11"/>
  <c r="K287" i="11"/>
  <c r="Y286" i="11"/>
  <c r="AR286" i="11" s="1"/>
  <c r="U286" i="11"/>
  <c r="Q286" i="11"/>
  <c r="M286" i="11"/>
  <c r="AB286" i="11"/>
  <c r="W286" i="11"/>
  <c r="R286" i="11"/>
  <c r="L286" i="11"/>
  <c r="K286" i="11"/>
  <c r="X286" i="11"/>
  <c r="P286" i="11"/>
  <c r="J286" i="11"/>
  <c r="AA286" i="11"/>
  <c r="T286" i="11"/>
  <c r="N286" i="11"/>
  <c r="Z286" i="11"/>
  <c r="S286" i="11"/>
  <c r="AL286" i="11" s="1"/>
  <c r="O286" i="11"/>
  <c r="V286" i="11"/>
  <c r="AA285" i="11"/>
  <c r="W285" i="11"/>
  <c r="S285" i="11"/>
  <c r="O285" i="11"/>
  <c r="K285" i="11"/>
  <c r="X285" i="11"/>
  <c r="AQ285" i="11" s="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AQ284" i="11" s="1"/>
  <c r="S284" i="11"/>
  <c r="M284" i="11"/>
  <c r="W284" i="11"/>
  <c r="Q284" i="11"/>
  <c r="L284" i="11"/>
  <c r="Y284" i="11"/>
  <c r="O284" i="11"/>
  <c r="T284" i="11"/>
  <c r="AM284" i="11" s="1"/>
  <c r="Y283" i="11"/>
  <c r="U283" i="11"/>
  <c r="Q283" i="11"/>
  <c r="M283" i="11"/>
  <c r="Z283" i="11"/>
  <c r="X283" i="11"/>
  <c r="S283" i="11"/>
  <c r="N283" i="11"/>
  <c r="AA283" i="11"/>
  <c r="V283" i="11"/>
  <c r="P283" i="11"/>
  <c r="K283" i="11"/>
  <c r="T283" i="11"/>
  <c r="O283" i="11"/>
  <c r="J283" i="11"/>
  <c r="AB283" i="11"/>
  <c r="AU283" i="11" s="1"/>
  <c r="W283" i="11"/>
  <c r="L283" i="11"/>
  <c r="R283" i="11"/>
  <c r="AB282" i="11"/>
  <c r="X282" i="11"/>
  <c r="T282" i="11"/>
  <c r="P282" i="11"/>
  <c r="L282" i="11"/>
  <c r="W282" i="11"/>
  <c r="AA282" i="11"/>
  <c r="V282" i="11"/>
  <c r="Q282" i="11"/>
  <c r="K282" i="11"/>
  <c r="Y282" i="11"/>
  <c r="S282" i="11"/>
  <c r="N282" i="11"/>
  <c r="AG282" i="11" s="1"/>
  <c r="R282" i="11"/>
  <c r="M282" i="11"/>
  <c r="Z282" i="11"/>
  <c r="U282" i="11"/>
  <c r="J282" i="11"/>
  <c r="O282" i="11"/>
  <c r="AA281" i="11"/>
  <c r="W281" i="11"/>
  <c r="S281" i="11"/>
  <c r="O281" i="11"/>
  <c r="K281" i="11"/>
  <c r="U281" i="11"/>
  <c r="Y281" i="11"/>
  <c r="T281" i="11"/>
  <c r="N281" i="11"/>
  <c r="AB281" i="11"/>
  <c r="AU281" i="11" s="1"/>
  <c r="V281" i="11"/>
  <c r="Q281" i="11"/>
  <c r="L281" i="11"/>
  <c r="Z281" i="11"/>
  <c r="P281" i="11"/>
  <c r="J281" i="11"/>
  <c r="X281" i="11"/>
  <c r="R281" i="11"/>
  <c r="M281" i="11"/>
  <c r="Z280" i="11"/>
  <c r="V280" i="11"/>
  <c r="R280" i="11"/>
  <c r="N280" i="11"/>
  <c r="J280" i="11"/>
  <c r="S280" i="11"/>
  <c r="AB280" i="11"/>
  <c r="AU280" i="11" s="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AK279" i="11" s="1"/>
  <c r="L279" i="11"/>
  <c r="AA279" i="11"/>
  <c r="V279" i="11"/>
  <c r="P279" i="11"/>
  <c r="S279" i="11"/>
  <c r="N279" i="11"/>
  <c r="X279" i="11"/>
  <c r="AB278" i="11"/>
  <c r="X278" i="11"/>
  <c r="T278" i="11"/>
  <c r="P278" i="11"/>
  <c r="L278" i="11"/>
  <c r="W278" i="11"/>
  <c r="R278" i="11"/>
  <c r="M278" i="11"/>
  <c r="Z278" i="11"/>
  <c r="AS278" i="11" s="1"/>
  <c r="U278" i="11"/>
  <c r="O278" i="11"/>
  <c r="J278" i="11"/>
  <c r="Y278" i="11"/>
  <c r="S278" i="11"/>
  <c r="N278" i="11"/>
  <c r="Q278" i="11"/>
  <c r="K278" i="11"/>
  <c r="V278" i="11"/>
  <c r="AA278" i="11"/>
  <c r="AA277" i="11"/>
  <c r="W277" i="11"/>
  <c r="S277" i="11"/>
  <c r="O277" i="11"/>
  <c r="K277" i="11"/>
  <c r="AB277" i="11"/>
  <c r="AU277" i="11" s="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AN276" i="11" s="1"/>
  <c r="P276" i="11"/>
  <c r="K276" i="11"/>
  <c r="T276" i="11"/>
  <c r="O276" i="11"/>
  <c r="L276" i="11"/>
  <c r="AB276" i="11"/>
  <c r="Q276" i="11"/>
  <c r="W276" i="11"/>
  <c r="AP276" i="11" s="1"/>
  <c r="Y275" i="11"/>
  <c r="U275" i="11"/>
  <c r="Q275" i="11"/>
  <c r="M275" i="11"/>
  <c r="AB275" i="11"/>
  <c r="L275" i="11"/>
  <c r="AA275" i="11"/>
  <c r="X275" i="11"/>
  <c r="AQ275" i="11" s="1"/>
  <c r="S275" i="11"/>
  <c r="N275" i="11"/>
  <c r="W275" i="11"/>
  <c r="R275" i="11"/>
  <c r="P275" i="11"/>
  <c r="Z275" i="11"/>
  <c r="O275" i="11"/>
  <c r="T275" i="11"/>
  <c r="J275" i="11"/>
  <c r="K275" i="11"/>
  <c r="V275" i="11"/>
  <c r="AB274" i="11"/>
  <c r="X274" i="11"/>
  <c r="T274" i="11"/>
  <c r="P274" i="11"/>
  <c r="L274" i="11"/>
  <c r="AE274" i="11" s="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AU272" i="11" s="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AU271" i="11" s="1"/>
  <c r="R271" i="11"/>
  <c r="AA271" i="11"/>
  <c r="P271" i="11"/>
  <c r="V271" i="11"/>
  <c r="K271" i="11"/>
  <c r="W271" i="11"/>
  <c r="L271" i="11"/>
  <c r="AB270" i="11"/>
  <c r="AU270" i="11" s="1"/>
  <c r="X270" i="11"/>
  <c r="T270" i="11"/>
  <c r="P270" i="11"/>
  <c r="L270" i="11"/>
  <c r="V270" i="11"/>
  <c r="W270" i="11"/>
  <c r="R270" i="11"/>
  <c r="M270" i="11"/>
  <c r="AF270" i="11" s="1"/>
  <c r="AA270" i="11"/>
  <c r="Q270" i="11"/>
  <c r="Z270" i="11"/>
  <c r="O270" i="11"/>
  <c r="Y270" i="11"/>
  <c r="N270" i="11"/>
  <c r="S270" i="11"/>
  <c r="J270" i="11"/>
  <c r="K270" i="11"/>
  <c r="U270" i="11"/>
  <c r="AA269" i="11"/>
  <c r="W269" i="11"/>
  <c r="S269" i="11"/>
  <c r="O269" i="11"/>
  <c r="K269" i="11"/>
  <c r="Z269" i="11"/>
  <c r="AS269" i="11" s="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AU268" i="11" s="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AK266" i="11" s="1"/>
  <c r="K266" i="11"/>
  <c r="V266" i="11"/>
  <c r="O266" i="11"/>
  <c r="W266" i="11"/>
  <c r="J266" i="11"/>
  <c r="Q266" i="11"/>
  <c r="AA265" i="11"/>
  <c r="W265" i="11"/>
  <c r="AP265" i="11" s="1"/>
  <c r="S265" i="11"/>
  <c r="O265" i="11"/>
  <c r="K265" i="11"/>
  <c r="AB265" i="11"/>
  <c r="V265" i="11"/>
  <c r="Q265" i="11"/>
  <c r="L265" i="11"/>
  <c r="Y265" i="11"/>
  <c r="AR265" i="11" s="1"/>
  <c r="R265" i="11"/>
  <c r="J265" i="11"/>
  <c r="X265" i="11"/>
  <c r="P265" i="11"/>
  <c r="Z265" i="11"/>
  <c r="T265" i="11"/>
  <c r="M265" i="11"/>
  <c r="U265" i="11"/>
  <c r="N265" i="11"/>
  <c r="Z264" i="11"/>
  <c r="V264" i="11"/>
  <c r="R264" i="11"/>
  <c r="N264" i="11"/>
  <c r="J264" i="11"/>
  <c r="Y264" i="11"/>
  <c r="T264" i="11"/>
  <c r="AM264" i="11" s="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AM263" i="11" s="1"/>
  <c r="N263" i="11"/>
  <c r="V263" i="11"/>
  <c r="Q263" i="11"/>
  <c r="L263" i="11"/>
  <c r="X263" i="11"/>
  <c r="R263" i="11"/>
  <c r="M263" i="11"/>
  <c r="Z262" i="11"/>
  <c r="AS262" i="11" s="1"/>
  <c r="V262" i="11"/>
  <c r="R262" i="11"/>
  <c r="N262" i="11"/>
  <c r="J262" i="11"/>
  <c r="X262" i="11"/>
  <c r="S262" i="11"/>
  <c r="M262" i="11"/>
  <c r="AB262" i="11"/>
  <c r="AU262" i="11" s="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AP261" i="11" s="1"/>
  <c r="R261" i="11"/>
  <c r="L261" i="11"/>
  <c r="X261" i="11"/>
  <c r="S261" i="11"/>
  <c r="N261" i="11"/>
  <c r="AB260" i="11"/>
  <c r="X260" i="11"/>
  <c r="T260" i="11"/>
  <c r="AM260" i="11" s="1"/>
  <c r="P260" i="11"/>
  <c r="L260" i="11"/>
  <c r="Y260" i="11"/>
  <c r="S260" i="11"/>
  <c r="N260" i="11"/>
  <c r="W260" i="11"/>
  <c r="R260" i="11"/>
  <c r="M260" i="11"/>
  <c r="Z260" i="11"/>
  <c r="U260" i="11"/>
  <c r="O260" i="11"/>
  <c r="J260" i="11"/>
  <c r="V260" i="11"/>
  <c r="Q260" i="11"/>
  <c r="K260" i="11"/>
  <c r="AA260" i="11"/>
  <c r="AT260" i="11" s="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AN258" i="11" s="1"/>
  <c r="P258" i="11"/>
  <c r="K258" i="11"/>
  <c r="Q258" i="11"/>
  <c r="L258" i="11"/>
  <c r="AB258" i="11"/>
  <c r="W258" i="11"/>
  <c r="Y257" i="11"/>
  <c r="U257" i="11"/>
  <c r="AN257" i="11" s="1"/>
  <c r="Q257" i="11"/>
  <c r="M257" i="11"/>
  <c r="AB257" i="11"/>
  <c r="W257" i="11"/>
  <c r="R257" i="11"/>
  <c r="L257" i="11"/>
  <c r="AA257" i="11"/>
  <c r="V257" i="11"/>
  <c r="AO257" i="11" s="1"/>
  <c r="P257" i="11"/>
  <c r="K257" i="11"/>
  <c r="X257" i="11"/>
  <c r="S257" i="11"/>
  <c r="N257" i="11"/>
  <c r="O257" i="11"/>
  <c r="Z257" i="11"/>
  <c r="T257" i="11"/>
  <c r="J257" i="11"/>
  <c r="AB256" i="11"/>
  <c r="X256" i="11"/>
  <c r="T256" i="11"/>
  <c r="P256" i="11"/>
  <c r="L256" i="11"/>
  <c r="Z256" i="11"/>
  <c r="U256" i="11"/>
  <c r="AN256" i="11" s="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AN255" i="11" s="1"/>
  <c r="J255" i="11"/>
  <c r="AB255" i="11"/>
  <c r="Z255" i="11"/>
  <c r="P255" i="11"/>
  <c r="V255" i="11"/>
  <c r="L255" i="11"/>
  <c r="Q255" i="11"/>
  <c r="Z254" i="11"/>
  <c r="AS254" i="11" s="1"/>
  <c r="V254" i="11"/>
  <c r="R254" i="11"/>
  <c r="N254" i="11"/>
  <c r="J254" i="11"/>
  <c r="AA254" i="11"/>
  <c r="U254" i="11"/>
  <c r="P254" i="11"/>
  <c r="K254" i="11"/>
  <c r="AB254" i="11"/>
  <c r="W254" i="11"/>
  <c r="Q254" i="11"/>
  <c r="L254" i="11"/>
  <c r="S254" i="11"/>
  <c r="Y254" i="11"/>
  <c r="X254" i="11"/>
  <c r="T254" i="11"/>
  <c r="AM254" i="11" s="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R252" i="11" s="1"/>
  <c r="AA251" i="11"/>
  <c r="W251" i="11"/>
  <c r="S251" i="11"/>
  <c r="O251" i="11"/>
  <c r="K251" i="11"/>
  <c r="Z251" i="11"/>
  <c r="U251" i="11"/>
  <c r="P251" i="11"/>
  <c r="J251" i="11"/>
  <c r="Y251" i="11"/>
  <c r="R251" i="11"/>
  <c r="L251" i="11"/>
  <c r="X251" i="11"/>
  <c r="V251" i="11"/>
  <c r="AB251" i="11"/>
  <c r="T251" i="11"/>
  <c r="AM251" i="11" s="1"/>
  <c r="M251" i="11"/>
  <c r="Q251" i="11"/>
  <c r="N251" i="11"/>
  <c r="Z250" i="11"/>
  <c r="V250" i="11"/>
  <c r="R250" i="11"/>
  <c r="N250" i="11"/>
  <c r="J250" i="11"/>
  <c r="X250" i="11"/>
  <c r="S250" i="11"/>
  <c r="M250" i="11"/>
  <c r="W250" i="11"/>
  <c r="P250" i="11"/>
  <c r="AB250" i="11"/>
  <c r="O250" i="11"/>
  <c r="T250" i="11"/>
  <c r="AM250" i="11" s="1"/>
  <c r="AA250" i="11"/>
  <c r="Y250" i="11"/>
  <c r="Q250" i="11"/>
  <c r="K250" i="11"/>
  <c r="U250" i="11"/>
  <c r="L250" i="11"/>
  <c r="Y249" i="11"/>
  <c r="U249" i="11"/>
  <c r="AN249" i="11" s="1"/>
  <c r="Q249" i="11"/>
  <c r="M249" i="11"/>
  <c r="AA249" i="11"/>
  <c r="V249" i="11"/>
  <c r="P249" i="11"/>
  <c r="K249" i="11"/>
  <c r="AB249" i="11"/>
  <c r="T249" i="11"/>
  <c r="N249" i="11"/>
  <c r="S249" i="11"/>
  <c r="R249" i="11"/>
  <c r="X249" i="11"/>
  <c r="J249" i="11"/>
  <c r="W249" i="11"/>
  <c r="O249" i="11"/>
  <c r="Z249" i="11"/>
  <c r="AS249" i="11" s="1"/>
  <c r="L249" i="11"/>
  <c r="AB248" i="11"/>
  <c r="X248" i="11"/>
  <c r="T248" i="11"/>
  <c r="P248" i="11"/>
  <c r="L248" i="11"/>
  <c r="Y248" i="11"/>
  <c r="S248" i="11"/>
  <c r="N248" i="11"/>
  <c r="Z248" i="11"/>
  <c r="R248" i="11"/>
  <c r="K248" i="11"/>
  <c r="W248" i="11"/>
  <c r="V248" i="11"/>
  <c r="AA248" i="11"/>
  <c r="U248" i="11"/>
  <c r="AN248" i="11" s="1"/>
  <c r="M248" i="11"/>
  <c r="Q248" i="11"/>
  <c r="J248" i="11"/>
  <c r="O248" i="11"/>
  <c r="AA247" i="11"/>
  <c r="W247" i="11"/>
  <c r="S247" i="11"/>
  <c r="O247" i="11"/>
  <c r="K247" i="11"/>
  <c r="AB247" i="11"/>
  <c r="V247" i="11"/>
  <c r="Q247" i="11"/>
  <c r="L247" i="11"/>
  <c r="X247" i="11"/>
  <c r="P247" i="11"/>
  <c r="U247" i="11"/>
  <c r="AN247" i="11" s="1"/>
  <c r="Z247" i="11"/>
  <c r="T247" i="11"/>
  <c r="M247" i="11"/>
  <c r="Y247" i="11"/>
  <c r="R247" i="11"/>
  <c r="J247" i="11"/>
  <c r="N247" i="11"/>
  <c r="Z246" i="11"/>
  <c r="V246" i="11"/>
  <c r="R246" i="11"/>
  <c r="N246" i="11"/>
  <c r="J246" i="11"/>
  <c r="Y246" i="11"/>
  <c r="T246" i="11"/>
  <c r="O246" i="11"/>
  <c r="AB246" i="11"/>
  <c r="AU246" i="11" s="1"/>
  <c r="U246" i="11"/>
  <c r="M246" i="11"/>
  <c r="AA246" i="11"/>
  <c r="L246" i="11"/>
  <c r="Q246" i="11"/>
  <c r="K246" i="11"/>
  <c r="W246" i="11"/>
  <c r="P246" i="11"/>
  <c r="S246" i="11"/>
  <c r="X246" i="11"/>
  <c r="Y245" i="11"/>
  <c r="U245" i="11"/>
  <c r="Q245" i="11"/>
  <c r="M245" i="11"/>
  <c r="AB245" i="11"/>
  <c r="W245" i="11"/>
  <c r="AP245" i="11" s="1"/>
  <c r="R245" i="11"/>
  <c r="L245" i="11"/>
  <c r="Z245" i="11"/>
  <c r="S245" i="11"/>
  <c r="K245" i="11"/>
  <c r="P245" i="11"/>
  <c r="V245" i="11"/>
  <c r="O245" i="11"/>
  <c r="AA245" i="11"/>
  <c r="T245" i="11"/>
  <c r="N245" i="11"/>
  <c r="X245" i="11"/>
  <c r="J245" i="11"/>
  <c r="AB244" i="11"/>
  <c r="X244" i="11"/>
  <c r="T244" i="11"/>
  <c r="AM244" i="11" s="1"/>
  <c r="P244" i="11"/>
  <c r="L244" i="11"/>
  <c r="Z244" i="11"/>
  <c r="U244" i="11"/>
  <c r="O244" i="11"/>
  <c r="J244" i="11"/>
  <c r="W244" i="11"/>
  <c r="Q244" i="11"/>
  <c r="V244" i="11"/>
  <c r="M244" i="11"/>
  <c r="S244" i="11"/>
  <c r="Y244" i="11"/>
  <c r="R244" i="11"/>
  <c r="K244" i="11"/>
  <c r="N244" i="11"/>
  <c r="AA244" i="11"/>
  <c r="AT244" i="11" s="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AP242" i="11" s="1"/>
  <c r="L242" i="11"/>
  <c r="AB242" i="11"/>
  <c r="U242" i="11"/>
  <c r="P242" i="11"/>
  <c r="K242" i="11"/>
  <c r="M242" i="11"/>
  <c r="Y241" i="11"/>
  <c r="U241" i="11"/>
  <c r="AN241" i="11" s="1"/>
  <c r="Q241" i="11"/>
  <c r="M241" i="11"/>
  <c r="AB241" i="11"/>
  <c r="W241" i="11"/>
  <c r="R241" i="11"/>
  <c r="L241" i="11"/>
  <c r="AA241" i="11"/>
  <c r="K241" i="11"/>
  <c r="O241" i="11"/>
  <c r="J241" i="11"/>
  <c r="T241" i="11"/>
  <c r="X241" i="11"/>
  <c r="S241" i="11"/>
  <c r="N241" i="11"/>
  <c r="V241" i="11"/>
  <c r="P241" i="11"/>
  <c r="AI241" i="11" s="1"/>
  <c r="Z241" i="11"/>
  <c r="AB240" i="11"/>
  <c r="X240" i="11"/>
  <c r="T240" i="11"/>
  <c r="P240" i="11"/>
  <c r="L240" i="11"/>
  <c r="Z240" i="11"/>
  <c r="U240" i="11"/>
  <c r="AN240" i="11" s="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AI239" i="11" s="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AE238" i="11" s="1"/>
  <c r="T238" i="11"/>
  <c r="S238" i="11"/>
  <c r="Y237" i="11"/>
  <c r="U237" i="11"/>
  <c r="Q237" i="11"/>
  <c r="M237" i="11"/>
  <c r="X237" i="11"/>
  <c r="S237" i="11"/>
  <c r="AL237" i="11" s="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AH236" i="11" s="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AR235" i="11" s="1"/>
  <c r="Q235" i="11"/>
  <c r="M235" i="11"/>
  <c r="AB235" i="11"/>
  <c r="Z234" i="11"/>
  <c r="V234" i="11"/>
  <c r="R234" i="11"/>
  <c r="N234" i="11"/>
  <c r="J234" i="11"/>
  <c r="AL234" i="11" s="1"/>
  <c r="Y234" i="11"/>
  <c r="U234" i="11"/>
  <c r="Q234" i="11"/>
  <c r="M234" i="11"/>
  <c r="AA234" i="11"/>
  <c r="S234" i="11"/>
  <c r="K234" i="11"/>
  <c r="T234" i="11"/>
  <c r="AM234" i="11" s="1"/>
  <c r="X234" i="11"/>
  <c r="L234" i="11"/>
  <c r="W234" i="11"/>
  <c r="O234" i="11"/>
  <c r="AB234" i="11"/>
  <c r="P234" i="11"/>
  <c r="Y233" i="11"/>
  <c r="U233" i="11"/>
  <c r="Q233" i="11"/>
  <c r="M233" i="11"/>
  <c r="AB233" i="11"/>
  <c r="X233" i="11"/>
  <c r="T233" i="11"/>
  <c r="P233" i="11"/>
  <c r="L233" i="11"/>
  <c r="V233" i="11"/>
  <c r="AO233" i="11" s="1"/>
  <c r="N233" i="11"/>
  <c r="AA233" i="11"/>
  <c r="R233" i="11"/>
  <c r="O233" i="11"/>
  <c r="W233" i="11"/>
  <c r="J233" i="11"/>
  <c r="S233" i="11"/>
  <c r="K233" i="11"/>
  <c r="AP233" i="11" s="1"/>
  <c r="Z233" i="11"/>
  <c r="AB232" i="11"/>
  <c r="X232" i="11"/>
  <c r="T232" i="11"/>
  <c r="P232" i="11"/>
  <c r="L232" i="11"/>
  <c r="AA232" i="11"/>
  <c r="W232" i="11"/>
  <c r="AP232" i="11" s="1"/>
  <c r="S232" i="11"/>
  <c r="O232" i="11"/>
  <c r="K232" i="11"/>
  <c r="Y232" i="11"/>
  <c r="Q232" i="11"/>
  <c r="Z232" i="11"/>
  <c r="N232" i="11"/>
  <c r="U232" i="11"/>
  <c r="V232" i="11"/>
  <c r="J232" i="11"/>
  <c r="R232" i="11"/>
  <c r="M232" i="11"/>
  <c r="AA231" i="11"/>
  <c r="W231" i="11"/>
  <c r="S231" i="11"/>
  <c r="O231" i="11"/>
  <c r="AD231" i="11" s="1"/>
  <c r="K231" i="11"/>
  <c r="Z231" i="11"/>
  <c r="V231" i="11"/>
  <c r="R231" i="11"/>
  <c r="N231" i="11"/>
  <c r="J231" i="11"/>
  <c r="AB231" i="11"/>
  <c r="T231" i="11"/>
  <c r="AM231" i="11" s="1"/>
  <c r="L231" i="11"/>
  <c r="X231" i="11"/>
  <c r="M231" i="11"/>
  <c r="Y231" i="11"/>
  <c r="U231" i="11"/>
  <c r="Q231" i="11"/>
  <c r="P231" i="11"/>
  <c r="Z230" i="11"/>
  <c r="AS230" i="11" s="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AN228" i="11" s="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AN227" i="11" s="1"/>
  <c r="T227" i="11"/>
  <c r="AB227" i="11"/>
  <c r="L227" i="11"/>
  <c r="Z226" i="11"/>
  <c r="V226" i="11"/>
  <c r="R226" i="11"/>
  <c r="N226" i="11"/>
  <c r="J226" i="11"/>
  <c r="Y226" i="11"/>
  <c r="U226" i="11"/>
  <c r="Q226" i="11"/>
  <c r="M226" i="11"/>
  <c r="AA226" i="11"/>
  <c r="S226" i="11"/>
  <c r="K226" i="11"/>
  <c r="W226" i="11"/>
  <c r="AP226" i="11" s="1"/>
  <c r="L226" i="11"/>
  <c r="T226" i="11"/>
  <c r="X226" i="11"/>
  <c r="O226" i="11"/>
  <c r="P226" i="11"/>
  <c r="AB226" i="11"/>
  <c r="Y225" i="11"/>
  <c r="U225" i="11"/>
  <c r="AN225" i="11" s="1"/>
  <c r="Q225" i="11"/>
  <c r="M225" i="11"/>
  <c r="AB225" i="11"/>
  <c r="X225" i="11"/>
  <c r="T225" i="11"/>
  <c r="P225" i="11"/>
  <c r="L225" i="11"/>
  <c r="V225" i="11"/>
  <c r="AO225" i="11" s="1"/>
  <c r="N225" i="11"/>
  <c r="S225" i="11"/>
  <c r="J225" i="11"/>
  <c r="Z225" i="11"/>
  <c r="K225" i="11"/>
  <c r="W225" i="11"/>
  <c r="AA225" i="11"/>
  <c r="R225" i="11"/>
  <c r="AK225" i="11" s="1"/>
  <c r="O225" i="11"/>
  <c r="AB224" i="11"/>
  <c r="X224" i="11"/>
  <c r="T224" i="11"/>
  <c r="P224" i="11"/>
  <c r="L224" i="11"/>
  <c r="AA224" i="11"/>
  <c r="W224" i="11"/>
  <c r="AP224" i="11" s="1"/>
  <c r="S224" i="11"/>
  <c r="O224" i="11"/>
  <c r="K224" i="11"/>
  <c r="Y224" i="11"/>
  <c r="Q224" i="11"/>
  <c r="R224" i="11"/>
  <c r="N224" i="11"/>
  <c r="V224" i="11"/>
  <c r="AK224" i="11" s="1"/>
  <c r="Z224" i="11"/>
  <c r="U224" i="11"/>
  <c r="M224" i="11"/>
  <c r="J224" i="11"/>
  <c r="AA223" i="11"/>
  <c r="W223" i="11"/>
  <c r="S223" i="11"/>
  <c r="O223" i="11"/>
  <c r="AG223" i="11" s="1"/>
  <c r="K223" i="11"/>
  <c r="Z223" i="11"/>
  <c r="V223" i="11"/>
  <c r="R223" i="11"/>
  <c r="N223" i="11"/>
  <c r="J223" i="11"/>
  <c r="AB223" i="11"/>
  <c r="T223" i="11"/>
  <c r="AM223" i="11" s="1"/>
  <c r="L223" i="11"/>
  <c r="Y223" i="11"/>
  <c r="P223" i="11"/>
  <c r="U223" i="11"/>
  <c r="X223" i="11"/>
  <c r="Q223" i="11"/>
  <c r="M223" i="11"/>
  <c r="Z222" i="11"/>
  <c r="AS222" i="11" s="1"/>
  <c r="V222" i="11"/>
  <c r="R222" i="11"/>
  <c r="N222" i="11"/>
  <c r="J222" i="11"/>
  <c r="Y222" i="11"/>
  <c r="U222" i="11"/>
  <c r="Q222" i="11"/>
  <c r="M222" i="11"/>
  <c r="W222" i="11"/>
  <c r="O222" i="11"/>
  <c r="X222" i="11"/>
  <c r="L222" i="11"/>
  <c r="AA222" i="11"/>
  <c r="K222" i="11"/>
  <c r="T222" i="11"/>
  <c r="P222" i="11"/>
  <c r="AI222" i="11" s="1"/>
  <c r="AB222" i="11"/>
  <c r="S222" i="11"/>
  <c r="Y221" i="11"/>
  <c r="U221" i="11"/>
  <c r="Q221" i="11"/>
  <c r="M221" i="11"/>
  <c r="AB221" i="11"/>
  <c r="X221" i="11"/>
  <c r="AQ221" i="11" s="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C220" i="11" s="1"/>
  <c r="AA219" i="11"/>
  <c r="W219" i="11"/>
  <c r="S219" i="11"/>
  <c r="O219" i="11"/>
  <c r="K219" i="11"/>
  <c r="Z219" i="11"/>
  <c r="V219" i="11"/>
  <c r="R219" i="11"/>
  <c r="AK219" i="11" s="1"/>
  <c r="N219" i="11"/>
  <c r="J219" i="11"/>
  <c r="X219" i="11"/>
  <c r="P219" i="11"/>
  <c r="AB219" i="11"/>
  <c r="Q219" i="11"/>
  <c r="Y219" i="11"/>
  <c r="L219" i="11"/>
  <c r="AF219" i="11" s="1"/>
  <c r="U219" i="11"/>
  <c r="T219" i="11"/>
  <c r="M219" i="11"/>
  <c r="Z218" i="11"/>
  <c r="V218" i="11"/>
  <c r="R218" i="11"/>
  <c r="N218" i="11"/>
  <c r="Y218" i="11"/>
  <c r="AR218" i="11" s="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AR217" i="11" s="1"/>
  <c r="S217" i="11"/>
  <c r="L217" i="11"/>
  <c r="AB217" i="11"/>
  <c r="Q217" i="11"/>
  <c r="T217" i="11"/>
  <c r="X217" i="11"/>
  <c r="W217" i="11"/>
  <c r="O217" i="11"/>
  <c r="AD217" i="11" s="1"/>
  <c r="M217" i="11"/>
  <c r="Y216" i="11"/>
  <c r="U216" i="11"/>
  <c r="Q216" i="11"/>
  <c r="M216" i="11"/>
  <c r="X216" i="11"/>
  <c r="S216" i="11"/>
  <c r="N216" i="11"/>
  <c r="AE216" i="11" s="1"/>
  <c r="W216" i="11"/>
  <c r="P216" i="11"/>
  <c r="J216" i="11"/>
  <c r="AA216" i="11"/>
  <c r="R216" i="11"/>
  <c r="Z216" i="11"/>
  <c r="L216" i="11"/>
  <c r="AB216" i="11"/>
  <c r="AU216" i="11" s="1"/>
  <c r="K216" i="11"/>
  <c r="V216" i="11"/>
  <c r="T216" i="11"/>
  <c r="O216" i="11"/>
  <c r="AB215" i="11"/>
  <c r="X215" i="11"/>
  <c r="T215" i="11"/>
  <c r="P215" i="11"/>
  <c r="L215" i="11"/>
  <c r="AA215" i="11"/>
  <c r="V215" i="11"/>
  <c r="Q215" i="11"/>
  <c r="K215" i="11"/>
  <c r="U215" i="11"/>
  <c r="N215" i="11"/>
  <c r="Z215" i="11"/>
  <c r="AS215" i="11" s="1"/>
  <c r="R215" i="11"/>
  <c r="S215" i="11"/>
  <c r="M215" i="11"/>
  <c r="Y215" i="11"/>
  <c r="J215" i="11"/>
  <c r="W215" i="11"/>
  <c r="O215" i="11"/>
  <c r="AA214" i="11"/>
  <c r="W214" i="11"/>
  <c r="S214" i="11"/>
  <c r="O214" i="11"/>
  <c r="K214" i="11"/>
  <c r="Y214" i="11"/>
  <c r="T214" i="11"/>
  <c r="N214" i="11"/>
  <c r="Z214" i="11"/>
  <c r="AS214" i="11" s="1"/>
  <c r="R214" i="11"/>
  <c r="L214" i="11"/>
  <c r="AB214" i="11"/>
  <c r="Q214" i="11"/>
  <c r="X214" i="11"/>
  <c r="M214" i="11"/>
  <c r="P214" i="11"/>
  <c r="J214" i="11"/>
  <c r="V214" i="11"/>
  <c r="U214" i="11"/>
  <c r="Z213" i="11"/>
  <c r="V213" i="11"/>
  <c r="R213" i="11"/>
  <c r="N213" i="11"/>
  <c r="J213" i="11"/>
  <c r="AB213" i="11"/>
  <c r="AU213" i="11" s="1"/>
  <c r="W213" i="11"/>
  <c r="Q213" i="11"/>
  <c r="L213" i="11"/>
  <c r="X213" i="11"/>
  <c r="P213" i="11"/>
  <c r="AA213" i="11"/>
  <c r="S213" i="11"/>
  <c r="T213" i="11"/>
  <c r="AN213" i="11" s="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P212" i="11" s="1"/>
  <c r="AB211" i="11"/>
  <c r="X211" i="11"/>
  <c r="T211" i="11"/>
  <c r="P211" i="11"/>
  <c r="L211" i="11"/>
  <c r="W211" i="11"/>
  <c r="R211" i="11"/>
  <c r="M211" i="11"/>
  <c r="AC211" i="11" s="1"/>
  <c r="Z211" i="11"/>
  <c r="S211" i="11"/>
  <c r="K211" i="11"/>
  <c r="AA211" i="11"/>
  <c r="Q211" i="11"/>
  <c r="U211" i="11"/>
  <c r="V211" i="11"/>
  <c r="O211" i="11"/>
  <c r="AH211" i="11" s="1"/>
  <c r="N211" i="11"/>
  <c r="Y211" i="11"/>
  <c r="J211" i="11"/>
  <c r="AA210" i="11"/>
  <c r="W210" i="11"/>
  <c r="S210" i="11"/>
  <c r="O210" i="11"/>
  <c r="K210" i="11"/>
  <c r="Z210" i="11"/>
  <c r="U210" i="11"/>
  <c r="P210" i="11"/>
  <c r="J210" i="11"/>
  <c r="X210" i="11"/>
  <c r="Q210" i="11"/>
  <c r="AB210" i="11"/>
  <c r="R210" i="11"/>
  <c r="AK210" i="11" s="1"/>
  <c r="Y210" i="11"/>
  <c r="M210" i="11"/>
  <c r="V210" i="11"/>
  <c r="T210" i="11"/>
  <c r="N210" i="11"/>
  <c r="L210" i="11"/>
  <c r="Z209" i="11"/>
  <c r="V209" i="11"/>
  <c r="R209" i="11"/>
  <c r="N209" i="11"/>
  <c r="J209" i="11"/>
  <c r="X209" i="11"/>
  <c r="S209" i="11"/>
  <c r="M209" i="11"/>
  <c r="AB209" i="11"/>
  <c r="U209" i="11"/>
  <c r="AN209" i="11" s="1"/>
  <c r="O209" i="11"/>
  <c r="AA209" i="11"/>
  <c r="Q209" i="11"/>
  <c r="T209" i="11"/>
  <c r="Y209" i="11"/>
  <c r="K209" i="11"/>
  <c r="W209" i="11"/>
  <c r="P209" i="11"/>
  <c r="L209" i="11"/>
  <c r="Y208" i="11"/>
  <c r="U208" i="11"/>
  <c r="Q208" i="11"/>
  <c r="M208" i="11"/>
  <c r="AA208" i="11"/>
  <c r="V208" i="11"/>
  <c r="P208" i="11"/>
  <c r="AI208" i="11" s="1"/>
  <c r="K208" i="11"/>
  <c r="Z208" i="11"/>
  <c r="S208" i="11"/>
  <c r="L208" i="11"/>
  <c r="AB208" i="11"/>
  <c r="R208" i="11"/>
  <c r="X208" i="11"/>
  <c r="N208" i="11"/>
  <c r="AT208" i="11" s="1"/>
  <c r="J208" i="11"/>
  <c r="W208" i="11"/>
  <c r="T208" i="11"/>
  <c r="O208" i="11"/>
  <c r="AB207" i="11"/>
  <c r="X207" i="11"/>
  <c r="T207" i="11"/>
  <c r="P207" i="11"/>
  <c r="AU207" i="11" s="1"/>
  <c r="L207" i="11"/>
  <c r="Y207" i="11"/>
  <c r="S207" i="11"/>
  <c r="N207" i="11"/>
  <c r="W207" i="11"/>
  <c r="Q207" i="11"/>
  <c r="J207" i="11"/>
  <c r="AA207" i="11"/>
  <c r="AT207" i="11" s="1"/>
  <c r="R207" i="11"/>
  <c r="U207" i="11"/>
  <c r="M207" i="11"/>
  <c r="Z207" i="11"/>
  <c r="K207" i="11"/>
  <c r="V207" i="11"/>
  <c r="O207" i="11"/>
  <c r="AA206" i="11"/>
  <c r="AT206" i="11" s="1"/>
  <c r="W206" i="11"/>
  <c r="S206" i="11"/>
  <c r="O206" i="11"/>
  <c r="K206" i="11"/>
  <c r="AB206" i="11"/>
  <c r="V206" i="11"/>
  <c r="Q206" i="11"/>
  <c r="L206" i="11"/>
  <c r="AE206" i="11" s="1"/>
  <c r="U206" i="11"/>
  <c r="N206" i="11"/>
  <c r="Z206" i="11"/>
  <c r="R206" i="11"/>
  <c r="Y206" i="11"/>
  <c r="M206" i="11"/>
  <c r="P206" i="11"/>
  <c r="J206" i="11"/>
  <c r="AU206" i="11" s="1"/>
  <c r="X206" i="11"/>
  <c r="T206" i="11"/>
  <c r="Z205" i="11"/>
  <c r="V205" i="11"/>
  <c r="R205" i="11"/>
  <c r="N205" i="11"/>
  <c r="J205" i="11"/>
  <c r="Y205" i="11"/>
  <c r="AR205" i="11" s="1"/>
  <c r="T205" i="11"/>
  <c r="O205" i="11"/>
  <c r="AA205" i="11"/>
  <c r="S205" i="11"/>
  <c r="L205" i="11"/>
  <c r="AB205" i="11"/>
  <c r="Q205" i="11"/>
  <c r="U205" i="11"/>
  <c r="P205" i="11"/>
  <c r="M205" i="11"/>
  <c r="K205" i="11"/>
  <c r="X205" i="11"/>
  <c r="W205" i="11"/>
  <c r="Y204" i="11"/>
  <c r="U204" i="11"/>
  <c r="Q204" i="11"/>
  <c r="AJ204" i="11" s="1"/>
  <c r="M204" i="11"/>
  <c r="AB204" i="11"/>
  <c r="W204" i="11"/>
  <c r="R204" i="11"/>
  <c r="L204" i="11"/>
  <c r="X204" i="11"/>
  <c r="P204" i="11"/>
  <c r="J204" i="11"/>
  <c r="AC204" i="11" s="1"/>
  <c r="AA204" i="11"/>
  <c r="S204" i="11"/>
  <c r="Z204" i="11"/>
  <c r="N204" i="11"/>
  <c r="T204" i="11"/>
  <c r="O204" i="11"/>
  <c r="K204" i="11"/>
  <c r="V204" i="11"/>
  <c r="AO204" i="11" s="1"/>
  <c r="AB203" i="11"/>
  <c r="X203" i="11"/>
  <c r="T203" i="11"/>
  <c r="P203" i="11"/>
  <c r="L203" i="11"/>
  <c r="Z203" i="11"/>
  <c r="U203" i="11"/>
  <c r="O203" i="11"/>
  <c r="J203" i="11"/>
  <c r="V203" i="11"/>
  <c r="N203" i="11"/>
  <c r="AA203" i="11"/>
  <c r="R203" i="11"/>
  <c r="S203" i="11"/>
  <c r="W203" i="11"/>
  <c r="Q203" i="11"/>
  <c r="AJ203" i="11" s="1"/>
  <c r="M203" i="11"/>
  <c r="K203" i="11"/>
  <c r="Y203" i="11"/>
  <c r="AA202" i="11"/>
  <c r="W202" i="11"/>
  <c r="S202" i="11"/>
  <c r="O202" i="11"/>
  <c r="K202" i="11"/>
  <c r="AS202" i="11" s="1"/>
  <c r="X202" i="11"/>
  <c r="R202" i="11"/>
  <c r="M202" i="11"/>
  <c r="Z202" i="11"/>
  <c r="T202" i="11"/>
  <c r="L202" i="11"/>
  <c r="AB202" i="11"/>
  <c r="Q202" i="11"/>
  <c r="AJ202" i="11" s="1"/>
  <c r="Y202" i="11"/>
  <c r="N202" i="11"/>
  <c r="V202" i="11"/>
  <c r="U202" i="11"/>
  <c r="P202" i="11"/>
  <c r="J202" i="11"/>
  <c r="Z201" i="11"/>
  <c r="V201" i="11"/>
  <c r="AO201" i="11" s="1"/>
  <c r="R201" i="11"/>
  <c r="N201" i="11"/>
  <c r="J201" i="11"/>
  <c r="AA201" i="11"/>
  <c r="U201" i="11"/>
  <c r="P201" i="11"/>
  <c r="K201" i="11"/>
  <c r="X201" i="11"/>
  <c r="AQ201" i="11" s="1"/>
  <c r="Q201" i="11"/>
  <c r="AB201" i="11"/>
  <c r="S201" i="11"/>
  <c r="T201" i="11"/>
  <c r="Y201" i="11"/>
  <c r="L201" i="11"/>
  <c r="W201" i="11"/>
  <c r="O201" i="11"/>
  <c r="M201" i="11"/>
  <c r="Y200" i="11"/>
  <c r="U200" i="11"/>
  <c r="Q200" i="11"/>
  <c r="M200" i="11"/>
  <c r="X200" i="11"/>
  <c r="S200" i="11"/>
  <c r="N200" i="11"/>
  <c r="AG200" i="11" s="1"/>
  <c r="AB200" i="11"/>
  <c r="V200" i="11"/>
  <c r="O200" i="11"/>
  <c r="AA200" i="11"/>
  <c r="R200" i="11"/>
  <c r="J200" i="11"/>
  <c r="Z200" i="11"/>
  <c r="L200" i="11"/>
  <c r="K200" i="11"/>
  <c r="W200" i="11"/>
  <c r="T200" i="11"/>
  <c r="P200" i="11"/>
  <c r="AB199" i="11"/>
  <c r="X199" i="11"/>
  <c r="T199" i="11"/>
  <c r="P199" i="11"/>
  <c r="AI199" i="11" s="1"/>
  <c r="L199" i="11"/>
  <c r="AA199" i="11"/>
  <c r="V199" i="11"/>
  <c r="Q199" i="11"/>
  <c r="K199" i="11"/>
  <c r="Z199" i="11"/>
  <c r="S199" i="11"/>
  <c r="M199" i="11"/>
  <c r="AK199" i="11" s="1"/>
  <c r="R199" i="11"/>
  <c r="U199" i="11"/>
  <c r="N199" i="11"/>
  <c r="Y199" i="11"/>
  <c r="J199" i="11"/>
  <c r="W199" i="11"/>
  <c r="O199" i="11"/>
  <c r="AA198" i="11"/>
  <c r="AT198" i="11" s="1"/>
  <c r="W198" i="11"/>
  <c r="S198" i="11"/>
  <c r="O198" i="11"/>
  <c r="K198" i="11"/>
  <c r="Y198" i="11"/>
  <c r="T198" i="11"/>
  <c r="N198" i="11"/>
  <c r="X198" i="11"/>
  <c r="AQ198" i="11" s="1"/>
  <c r="Q198" i="11"/>
  <c r="J198" i="11"/>
  <c r="AB198" i="11"/>
  <c r="R198" i="11"/>
  <c r="Z198" i="11"/>
  <c r="M198" i="11"/>
  <c r="P198" i="11"/>
  <c r="L198" i="11"/>
  <c r="V198" i="11"/>
  <c r="U198" i="11"/>
  <c r="Z197" i="11"/>
  <c r="V197" i="11"/>
  <c r="R197" i="11"/>
  <c r="N197" i="11"/>
  <c r="J197" i="11"/>
  <c r="AB197" i="11"/>
  <c r="AU197" i="11" s="1"/>
  <c r="W197" i="11"/>
  <c r="Q197" i="11"/>
  <c r="L197" i="11"/>
  <c r="U197" i="11"/>
  <c r="O197" i="11"/>
  <c r="AA197" i="11"/>
  <c r="S197" i="11"/>
  <c r="T197" i="11"/>
  <c r="AN197" i="11" s="1"/>
  <c r="P197" i="11"/>
  <c r="M197" i="11"/>
  <c r="Y197" i="11"/>
  <c r="K197" i="11"/>
  <c r="X197" i="11"/>
  <c r="Y196" i="11"/>
  <c r="U196" i="11"/>
  <c r="Q196" i="11"/>
  <c r="AJ196" i="11" s="1"/>
  <c r="M196" i="11"/>
  <c r="Z196" i="11"/>
  <c r="T196" i="11"/>
  <c r="O196" i="11"/>
  <c r="J196" i="11"/>
  <c r="AA196" i="11"/>
  <c r="S196" i="11"/>
  <c r="L196" i="11"/>
  <c r="AB196" i="11"/>
  <c r="R196" i="11"/>
  <c r="X196" i="11"/>
  <c r="N196" i="11"/>
  <c r="V196" i="11"/>
  <c r="P196" i="11"/>
  <c r="K196" i="11"/>
  <c r="W196" i="11"/>
  <c r="AP196" i="11" s="1"/>
  <c r="AB195" i="11"/>
  <c r="X195" i="11"/>
  <c r="T195" i="11"/>
  <c r="P195" i="11"/>
  <c r="L195" i="11"/>
  <c r="W195" i="11"/>
  <c r="R195" i="11"/>
  <c r="M195" i="11"/>
  <c r="Y195" i="11"/>
  <c r="Q195" i="11"/>
  <c r="J195" i="11"/>
  <c r="AA195" i="11"/>
  <c r="S195" i="11"/>
  <c r="U195" i="11"/>
  <c r="V195" i="11"/>
  <c r="O195" i="11"/>
  <c r="AH195" i="11" s="1"/>
  <c r="Z195" i="11"/>
  <c r="N195" i="11"/>
  <c r="K195" i="11"/>
  <c r="AA194" i="11"/>
  <c r="W194" i="11"/>
  <c r="S194" i="11"/>
  <c r="O194" i="11"/>
  <c r="K194" i="11"/>
  <c r="Z194" i="11"/>
  <c r="U194" i="11"/>
  <c r="P194" i="11"/>
  <c r="J194" i="11"/>
  <c r="V194" i="11"/>
  <c r="N194" i="11"/>
  <c r="AB194" i="11"/>
  <c r="R194" i="11"/>
  <c r="AK194" i="11" s="1"/>
  <c r="Y194" i="11"/>
  <c r="M194" i="11"/>
  <c r="X194" i="11"/>
  <c r="T194" i="11"/>
  <c r="Q194" i="11"/>
  <c r="L194" i="11"/>
  <c r="Z193" i="11"/>
  <c r="V193" i="11"/>
  <c r="R193" i="11"/>
  <c r="N193" i="11"/>
  <c r="J193" i="11"/>
  <c r="X193" i="11"/>
  <c r="S193" i="11"/>
  <c r="M193" i="11"/>
  <c r="AA193" i="11"/>
  <c r="T193" i="11"/>
  <c r="AM193" i="11" s="1"/>
  <c r="L193" i="11"/>
  <c r="AB193" i="11"/>
  <c r="Q193" i="11"/>
  <c r="U193" i="11"/>
  <c r="Y193" i="11"/>
  <c r="K193" i="11"/>
  <c r="W193" i="11"/>
  <c r="P193" i="11"/>
  <c r="O193" i="11"/>
  <c r="Y192" i="11"/>
  <c r="U192" i="11"/>
  <c r="Q192" i="11"/>
  <c r="M192" i="11"/>
  <c r="AA192" i="11"/>
  <c r="V192" i="11"/>
  <c r="P192" i="11"/>
  <c r="AI192" i="11" s="1"/>
  <c r="K192" i="11"/>
  <c r="X192" i="11"/>
  <c r="R192" i="11"/>
  <c r="J192" i="11"/>
  <c r="AB192" i="11"/>
  <c r="S192" i="11"/>
  <c r="Z192" i="11"/>
  <c r="N192" i="11"/>
  <c r="AQ192" i="11" s="1"/>
  <c r="L192" i="11"/>
  <c r="W192" i="11"/>
  <c r="T192" i="11"/>
  <c r="O192" i="11"/>
  <c r="AB191" i="11"/>
  <c r="X191" i="11"/>
  <c r="T191" i="11"/>
  <c r="P191" i="11"/>
  <c r="Y191" i="11"/>
  <c r="S191" i="11"/>
  <c r="N191" i="11"/>
  <c r="J191" i="11"/>
  <c r="V191" i="11"/>
  <c r="O191" i="11"/>
  <c r="AA191" i="11"/>
  <c r="R191" i="11"/>
  <c r="AK191" i="11" s="1"/>
  <c r="K191" i="11"/>
  <c r="U191" i="11"/>
  <c r="M191" i="11"/>
  <c r="Z191" i="11"/>
  <c r="L191" i="11"/>
  <c r="W191" i="11"/>
  <c r="Q191" i="11"/>
  <c r="Y190" i="11"/>
  <c r="U190" i="11"/>
  <c r="Q190" i="11"/>
  <c r="M190" i="11"/>
  <c r="AB190" i="11"/>
  <c r="W190" i="11"/>
  <c r="R190" i="11"/>
  <c r="L190" i="11"/>
  <c r="V190" i="11"/>
  <c r="AO190" i="11" s="1"/>
  <c r="O190" i="11"/>
  <c r="AA190" i="11"/>
  <c r="S190" i="11"/>
  <c r="J190" i="11"/>
  <c r="T190" i="11"/>
  <c r="P190" i="11"/>
  <c r="Z190" i="11"/>
  <c r="N190" i="11"/>
  <c r="AI190" i="11" s="1"/>
  <c r="X190" i="11"/>
  <c r="K190" i="11"/>
  <c r="AB189" i="11"/>
  <c r="X189" i="11"/>
  <c r="T189" i="11"/>
  <c r="P189" i="11"/>
  <c r="L189" i="11"/>
  <c r="Z189" i="11"/>
  <c r="U189" i="11"/>
  <c r="O189" i="11"/>
  <c r="J189" i="11"/>
  <c r="AA189" i="11"/>
  <c r="S189" i="11"/>
  <c r="M189" i="11"/>
  <c r="R189" i="11"/>
  <c r="Y189" i="11"/>
  <c r="AD189" i="11" s="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AO188" i="11" s="1"/>
  <c r="Z187" i="11"/>
  <c r="V187" i="11"/>
  <c r="R187" i="11"/>
  <c r="N187" i="11"/>
  <c r="J187" i="11"/>
  <c r="AA187" i="11"/>
  <c r="U187" i="11"/>
  <c r="P187" i="11"/>
  <c r="K187" i="11"/>
  <c r="W187" i="11"/>
  <c r="O187" i="11"/>
  <c r="AB187" i="11"/>
  <c r="S187" i="11"/>
  <c r="Y187" i="11"/>
  <c r="M187" i="11"/>
  <c r="X187" i="11"/>
  <c r="AQ187" i="11" s="1"/>
  <c r="L187" i="11"/>
  <c r="T187" i="11"/>
  <c r="Q187" i="11"/>
  <c r="Y186" i="11"/>
  <c r="U186" i="11"/>
  <c r="Q186" i="11"/>
  <c r="M186" i="11"/>
  <c r="X186" i="11"/>
  <c r="AQ186" i="11" s="1"/>
  <c r="S186" i="11"/>
  <c r="N186" i="11"/>
  <c r="AA186" i="11"/>
  <c r="T186" i="11"/>
  <c r="AB186" i="11"/>
  <c r="R186" i="11"/>
  <c r="K186" i="11"/>
  <c r="V186" i="11"/>
  <c r="J186" i="11"/>
  <c r="P186" i="11"/>
  <c r="Z186" i="11"/>
  <c r="O186" i="11"/>
  <c r="W186" i="11"/>
  <c r="L186" i="11"/>
  <c r="AB185" i="11"/>
  <c r="X185" i="11"/>
  <c r="AQ185" i="11" s="1"/>
  <c r="T185" i="11"/>
  <c r="P185" i="11"/>
  <c r="L185" i="11"/>
  <c r="AA185" i="11"/>
  <c r="V185" i="11"/>
  <c r="Q185" i="11"/>
  <c r="K185" i="11"/>
  <c r="W185" i="11"/>
  <c r="AP185" i="11" s="1"/>
  <c r="O185" i="11"/>
  <c r="S185" i="11"/>
  <c r="J185" i="11"/>
  <c r="Z185" i="11"/>
  <c r="R185" i="11"/>
  <c r="Y185" i="11"/>
  <c r="U185" i="11"/>
  <c r="N185" i="11"/>
  <c r="AE185" i="11" s="1"/>
  <c r="M185" i="11"/>
  <c r="AA184" i="11"/>
  <c r="W184" i="11"/>
  <c r="S184" i="11"/>
  <c r="O184" i="11"/>
  <c r="K184" i="11"/>
  <c r="Y184" i="11"/>
  <c r="T184" i="11"/>
  <c r="AM184" i="11" s="1"/>
  <c r="N184" i="11"/>
  <c r="AB184" i="11"/>
  <c r="U184" i="11"/>
  <c r="M184" i="11"/>
  <c r="R184" i="11"/>
  <c r="J184" i="11"/>
  <c r="Z184" i="11"/>
  <c r="Q184" i="11"/>
  <c r="X184" i="11"/>
  <c r="P184" i="11"/>
  <c r="V184" i="11"/>
  <c r="L184" i="11"/>
  <c r="Z183" i="11"/>
  <c r="V183" i="11"/>
  <c r="R183" i="11"/>
  <c r="N183" i="11"/>
  <c r="AG183" i="11" s="1"/>
  <c r="J183" i="11"/>
  <c r="AB183" i="11"/>
  <c r="W183" i="11"/>
  <c r="Q183" i="11"/>
  <c r="L183" i="11"/>
  <c r="Y183" i="11"/>
  <c r="S183" i="11"/>
  <c r="K183" i="11"/>
  <c r="T183" i="11"/>
  <c r="AA183" i="11"/>
  <c r="P183" i="11"/>
  <c r="X183" i="11"/>
  <c r="U183" i="11"/>
  <c r="O183" i="11"/>
  <c r="M183" i="11"/>
  <c r="Y182" i="11"/>
  <c r="AR182" i="11" s="1"/>
  <c r="U182" i="11"/>
  <c r="Q182" i="11"/>
  <c r="M182" i="11"/>
  <c r="Z182" i="11"/>
  <c r="T182" i="11"/>
  <c r="O182" i="11"/>
  <c r="J182" i="11"/>
  <c r="W182" i="11"/>
  <c r="AP182" i="11" s="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AS181" i="11" s="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AR179" i="11" s="1"/>
  <c r="U179" i="11"/>
  <c r="O179" i="11"/>
  <c r="L179" i="11"/>
  <c r="Y178" i="11"/>
  <c r="U178" i="11"/>
  <c r="Q178" i="11"/>
  <c r="M178" i="11"/>
  <c r="AA178" i="11"/>
  <c r="AT178" i="11" s="1"/>
  <c r="V178" i="11"/>
  <c r="P178" i="11"/>
  <c r="K178" i="11"/>
  <c r="AB178" i="11"/>
  <c r="T178" i="11"/>
  <c r="N178" i="11"/>
  <c r="S178" i="11"/>
  <c r="J178" i="11"/>
  <c r="AM178" i="11" s="1"/>
  <c r="Z178" i="11"/>
  <c r="R178" i="11"/>
  <c r="X178" i="11"/>
  <c r="O178" i="11"/>
  <c r="W178" i="11"/>
  <c r="L178" i="11"/>
  <c r="AB177" i="11"/>
  <c r="X177" i="11"/>
  <c r="T177" i="11"/>
  <c r="P177" i="11"/>
  <c r="L177" i="11"/>
  <c r="Y177" i="11"/>
  <c r="S177" i="11"/>
  <c r="N177" i="11"/>
  <c r="Z177" i="11"/>
  <c r="R177" i="11"/>
  <c r="AK177" i="11" s="1"/>
  <c r="K177" i="11"/>
  <c r="U177" i="11"/>
  <c r="J177" i="11"/>
  <c r="AA177" i="11"/>
  <c r="Q177" i="11"/>
  <c r="W177" i="11"/>
  <c r="V177" i="11"/>
  <c r="O177" i="11"/>
  <c r="M177" i="11"/>
  <c r="AA176" i="11"/>
  <c r="W176" i="11"/>
  <c r="S176" i="11"/>
  <c r="O176" i="11"/>
  <c r="K176" i="11"/>
  <c r="AB176" i="11"/>
  <c r="V176" i="11"/>
  <c r="AO176" i="11" s="1"/>
  <c r="Q176" i="11"/>
  <c r="L176" i="11"/>
  <c r="X176" i="11"/>
  <c r="P176" i="11"/>
  <c r="T176" i="11"/>
  <c r="J176" i="11"/>
  <c r="Z176" i="11"/>
  <c r="R176" i="11"/>
  <c r="AK176" i="11" s="1"/>
  <c r="Y176" i="11"/>
  <c r="N176" i="11"/>
  <c r="U176" i="11"/>
  <c r="M176" i="11"/>
  <c r="Z175" i="11"/>
  <c r="V175" i="11"/>
  <c r="R175" i="11"/>
  <c r="N175" i="11"/>
  <c r="J175" i="11"/>
  <c r="Y175" i="11"/>
  <c r="T175" i="11"/>
  <c r="O175" i="11"/>
  <c r="AB175" i="11"/>
  <c r="U175" i="11"/>
  <c r="M175" i="11"/>
  <c r="S175" i="11"/>
  <c r="AL175" i="11" s="1"/>
  <c r="K175" i="11"/>
  <c r="AA175" i="11"/>
  <c r="Q175" i="11"/>
  <c r="X175" i="11"/>
  <c r="W175" i="11"/>
  <c r="P175" i="11"/>
  <c r="L175" i="11"/>
  <c r="Y174" i="11"/>
  <c r="AR174" i="11" s="1"/>
  <c r="U174" i="11"/>
  <c r="Q174" i="11"/>
  <c r="M174" i="11"/>
  <c r="AB174" i="11"/>
  <c r="W174" i="11"/>
  <c r="R174" i="11"/>
  <c r="L174" i="11"/>
  <c r="Z174" i="11"/>
  <c r="AS174" i="11" s="1"/>
  <c r="S174" i="11"/>
  <c r="K174" i="11"/>
  <c r="T174" i="11"/>
  <c r="J174" i="11"/>
  <c r="AA174" i="11"/>
  <c r="P174" i="11"/>
  <c r="X174" i="11"/>
  <c r="O174" i="11"/>
  <c r="V174" i="11"/>
  <c r="N174" i="11"/>
  <c r="AB173" i="11"/>
  <c r="X173" i="11"/>
  <c r="T173" i="11"/>
  <c r="P173" i="11"/>
  <c r="L173" i="11"/>
  <c r="Z173" i="11"/>
  <c r="AS173" i="11" s="1"/>
  <c r="U173" i="11"/>
  <c r="O173" i="11"/>
  <c r="J173" i="11"/>
  <c r="W173" i="11"/>
  <c r="Q173" i="11"/>
  <c r="S173" i="11"/>
  <c r="K173" i="11"/>
  <c r="AA173" i="11"/>
  <c r="AT173" i="11" s="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AQ171" i="11" s="1"/>
  <c r="W171" i="11"/>
  <c r="O171" i="11"/>
  <c r="M171" i="11"/>
  <c r="Y170" i="11"/>
  <c r="U170" i="11"/>
  <c r="Q170" i="11"/>
  <c r="M170" i="11"/>
  <c r="X170" i="11"/>
  <c r="AQ170" i="11" s="1"/>
  <c r="S170" i="11"/>
  <c r="N170" i="11"/>
  <c r="W170" i="11"/>
  <c r="P170" i="11"/>
  <c r="J170" i="11"/>
  <c r="AB170" i="11"/>
  <c r="T170" i="11"/>
  <c r="K170" i="11"/>
  <c r="AA170" i="11"/>
  <c r="R170" i="11"/>
  <c r="Z170" i="11"/>
  <c r="O170" i="11"/>
  <c r="V170" i="11"/>
  <c r="L170" i="11"/>
  <c r="AB169" i="11"/>
  <c r="X169" i="11"/>
  <c r="AQ169" i="11" s="1"/>
  <c r="T169" i="11"/>
  <c r="P169" i="11"/>
  <c r="L169" i="11"/>
  <c r="AA169" i="11"/>
  <c r="V169" i="11"/>
  <c r="Q169" i="11"/>
  <c r="K169" i="11"/>
  <c r="U169" i="11"/>
  <c r="AN169" i="11" s="1"/>
  <c r="N169" i="11"/>
  <c r="S169" i="11"/>
  <c r="J169" i="11"/>
  <c r="Z169" i="11"/>
  <c r="R169" i="11"/>
  <c r="Y169" i="11"/>
  <c r="W169" i="11"/>
  <c r="O169" i="11"/>
  <c r="M169" i="11"/>
  <c r="AA168" i="11"/>
  <c r="W168" i="11"/>
  <c r="S168" i="11"/>
  <c r="O168" i="11"/>
  <c r="K168" i="11"/>
  <c r="Y168" i="11"/>
  <c r="T168" i="11"/>
  <c r="AM168" i="11" s="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AM167" i="11" s="1"/>
  <c r="K167" i="11"/>
  <c r="AA167" i="11"/>
  <c r="S167" i="11"/>
  <c r="Y167" i="11"/>
  <c r="O167" i="11"/>
  <c r="U167" i="11"/>
  <c r="M167" i="11"/>
  <c r="Y166" i="11"/>
  <c r="AR166" i="11" s="1"/>
  <c r="U166" i="11"/>
  <c r="Q166" i="11"/>
  <c r="M166" i="11"/>
  <c r="Z166" i="11"/>
  <c r="T166" i="11"/>
  <c r="O166" i="11"/>
  <c r="J166" i="11"/>
  <c r="AB166" i="11"/>
  <c r="AU166" i="11" s="1"/>
  <c r="V166" i="11"/>
  <c r="N166" i="11"/>
  <c r="S166" i="11"/>
  <c r="K166" i="11"/>
  <c r="AA166" i="11"/>
  <c r="R166" i="11"/>
  <c r="X166" i="11"/>
  <c r="W166" i="11"/>
  <c r="P166" i="11"/>
  <c r="L166" i="11"/>
  <c r="AB165" i="11"/>
  <c r="X165" i="11"/>
  <c r="T165" i="11"/>
  <c r="P165" i="11"/>
  <c r="L165" i="11"/>
  <c r="W165" i="11"/>
  <c r="AP165" i="11" s="1"/>
  <c r="R165" i="11"/>
  <c r="M165" i="11"/>
  <c r="Z165" i="11"/>
  <c r="S165" i="11"/>
  <c r="K165" i="11"/>
  <c r="U165" i="11"/>
  <c r="J165" i="11"/>
  <c r="AA165" i="11"/>
  <c r="AT165" i="11" s="1"/>
  <c r="Q165" i="11"/>
  <c r="Y165" i="11"/>
  <c r="O165" i="11"/>
  <c r="V165" i="11"/>
  <c r="N165" i="11"/>
  <c r="AA164" i="11"/>
  <c r="W164" i="11"/>
  <c r="S164" i="11"/>
  <c r="O164" i="11"/>
  <c r="K164" i="11"/>
  <c r="Z164" i="11"/>
  <c r="U164" i="11"/>
  <c r="P164" i="11"/>
  <c r="J164" i="11"/>
  <c r="X164" i="11"/>
  <c r="Q164" i="11"/>
  <c r="AJ164" i="11" s="1"/>
  <c r="T164" i="11"/>
  <c r="L164" i="11"/>
  <c r="AB164" i="11"/>
  <c r="R164" i="11"/>
  <c r="Y164" i="11"/>
  <c r="V164" i="11"/>
  <c r="N164" i="11"/>
  <c r="M164" i="11"/>
  <c r="AE164" i="11" s="1"/>
  <c r="Z163" i="11"/>
  <c r="V163" i="11"/>
  <c r="R163" i="11"/>
  <c r="N163" i="11"/>
  <c r="J163" i="11"/>
  <c r="X163" i="11"/>
  <c r="S163" i="11"/>
  <c r="M163" i="11"/>
  <c r="AB163" i="11"/>
  <c r="U163" i="11"/>
  <c r="O163" i="11"/>
  <c r="T163" i="11"/>
  <c r="K163" i="11"/>
  <c r="AA163" i="11"/>
  <c r="Q163" i="11"/>
  <c r="Y163" i="11"/>
  <c r="AR163" i="11" s="1"/>
  <c r="P163" i="11"/>
  <c r="W163" i="11"/>
  <c r="L163" i="11"/>
  <c r="Y162" i="11"/>
  <c r="U162" i="11"/>
  <c r="Q162" i="11"/>
  <c r="M162" i="11"/>
  <c r="AA162" i="11"/>
  <c r="AT162" i="11" s="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AO161" i="11" s="1"/>
  <c r="M161" i="11"/>
  <c r="AA160" i="11"/>
  <c r="W160" i="11"/>
  <c r="S160" i="11"/>
  <c r="O160" i="11"/>
  <c r="K160" i="11"/>
  <c r="AB160" i="11"/>
  <c r="V160" i="11"/>
  <c r="AO160" i="11" s="1"/>
  <c r="Q160" i="11"/>
  <c r="L160" i="11"/>
  <c r="U160" i="11"/>
  <c r="N160" i="11"/>
  <c r="T160" i="11"/>
  <c r="J160" i="11"/>
  <c r="Z160" i="11"/>
  <c r="R160" i="11"/>
  <c r="AN160" i="11" s="1"/>
  <c r="Y160" i="11"/>
  <c r="X160" i="11"/>
  <c r="P160" i="11"/>
  <c r="M160" i="11"/>
  <c r="Z159" i="11"/>
  <c r="V159" i="11"/>
  <c r="R159" i="11"/>
  <c r="N159" i="11"/>
  <c r="AC159" i="11" s="1"/>
  <c r="J159" i="11"/>
  <c r="Y159" i="11"/>
  <c r="T159" i="11"/>
  <c r="O159" i="11"/>
  <c r="AA159" i="11"/>
  <c r="S159" i="11"/>
  <c r="L159" i="11"/>
  <c r="U159" i="11"/>
  <c r="AN159" i="11" s="1"/>
  <c r="K159" i="11"/>
  <c r="AB159" i="11"/>
  <c r="Q159" i="11"/>
  <c r="X159" i="11"/>
  <c r="P159" i="11"/>
  <c r="W159" i="11"/>
  <c r="M159" i="11"/>
  <c r="Y158" i="11"/>
  <c r="AR158" i="11" s="1"/>
  <c r="U158" i="11"/>
  <c r="Q158" i="11"/>
  <c r="M158" i="11"/>
  <c r="AB158" i="11"/>
  <c r="W158" i="11"/>
  <c r="R158" i="11"/>
  <c r="L158" i="11"/>
  <c r="X158" i="11"/>
  <c r="AQ158" i="11" s="1"/>
  <c r="P158" i="11"/>
  <c r="J158" i="11"/>
  <c r="T158" i="11"/>
  <c r="K158" i="11"/>
  <c r="AA158" i="11"/>
  <c r="S158" i="11"/>
  <c r="Z158" i="11"/>
  <c r="V158" i="11"/>
  <c r="O158" i="11"/>
  <c r="N158" i="11"/>
  <c r="AB157" i="11"/>
  <c r="X157" i="11"/>
  <c r="T157" i="11"/>
  <c r="P157" i="11"/>
  <c r="L157" i="11"/>
  <c r="Z157" i="11"/>
  <c r="AQ157" i="11" s="1"/>
  <c r="U157" i="11"/>
  <c r="O157" i="11"/>
  <c r="J157" i="11"/>
  <c r="V157" i="11"/>
  <c r="N157" i="11"/>
  <c r="S157" i="11"/>
  <c r="K157" i="11"/>
  <c r="AA157" i="11"/>
  <c r="AT157" i="11" s="1"/>
  <c r="R157" i="11"/>
  <c r="Q157" i="11"/>
  <c r="Y157" i="11"/>
  <c r="W157" i="11"/>
  <c r="M157" i="11"/>
  <c r="AA156" i="11"/>
  <c r="W156" i="11"/>
  <c r="S156" i="11"/>
  <c r="AL156" i="11" s="1"/>
  <c r="O156" i="11"/>
  <c r="K156" i="11"/>
  <c r="X156" i="11"/>
  <c r="R156" i="11"/>
  <c r="M156" i="11"/>
  <c r="Z156" i="11"/>
  <c r="T156" i="11"/>
  <c r="L156" i="11"/>
  <c r="U156" i="11"/>
  <c r="J156" i="11"/>
  <c r="AB156" i="11"/>
  <c r="Q156" i="11"/>
  <c r="Y156" i="11"/>
  <c r="P156" i="11"/>
  <c r="V156" i="11"/>
  <c r="N156" i="11"/>
  <c r="AG156" i="11" s="1"/>
  <c r="Z155" i="11"/>
  <c r="V155" i="11"/>
  <c r="R155" i="11"/>
  <c r="N155" i="11"/>
  <c r="J155" i="11"/>
  <c r="AA155" i="11"/>
  <c r="U155" i="11"/>
  <c r="P155" i="11"/>
  <c r="K155" i="11"/>
  <c r="X155" i="11"/>
  <c r="Q155" i="11"/>
  <c r="T155" i="11"/>
  <c r="L155" i="11"/>
  <c r="AB155" i="11"/>
  <c r="S155" i="11"/>
  <c r="Y155" i="11"/>
  <c r="AR155" i="11" s="1"/>
  <c r="W155" i="11"/>
  <c r="O155" i="11"/>
  <c r="M155" i="11"/>
  <c r="Y154" i="11"/>
  <c r="U154" i="11"/>
  <c r="Q154" i="11"/>
  <c r="M154" i="11"/>
  <c r="X154" i="11"/>
  <c r="S154" i="11"/>
  <c r="N154" i="11"/>
  <c r="AB154" i="11"/>
  <c r="V154" i="11"/>
  <c r="O154" i="11"/>
  <c r="T154" i="11"/>
  <c r="K154" i="11"/>
  <c r="AA154" i="11"/>
  <c r="AT154" i="11" s="1"/>
  <c r="R154" i="11"/>
  <c r="J154" i="11"/>
  <c r="Z154" i="11"/>
  <c r="P154" i="11"/>
  <c r="W154" i="11"/>
  <c r="L154" i="11"/>
  <c r="AB153" i="11"/>
  <c r="X153" i="11"/>
  <c r="AQ153" i="11" s="1"/>
  <c r="T153" i="11"/>
  <c r="P153" i="11"/>
  <c r="L153" i="11"/>
  <c r="AA153" i="11"/>
  <c r="V153" i="11"/>
  <c r="Q153" i="11"/>
  <c r="K153" i="11"/>
  <c r="Z153" i="11"/>
  <c r="AS153" i="11" s="1"/>
  <c r="S153" i="11"/>
  <c r="M153" i="11"/>
  <c r="U153" i="11"/>
  <c r="J153" i="11"/>
  <c r="R153" i="11"/>
  <c r="Y153" i="11"/>
  <c r="W153" i="11"/>
  <c r="O153" i="11"/>
  <c r="AC153" i="11" s="1"/>
  <c r="N153" i="11"/>
  <c r="AA152" i="11"/>
  <c r="W152" i="11"/>
  <c r="S152" i="11"/>
  <c r="O152" i="11"/>
  <c r="K152" i="11"/>
  <c r="Y152" i="11"/>
  <c r="T152" i="11"/>
  <c r="AM152" i="11" s="1"/>
  <c r="N152" i="11"/>
  <c r="X152" i="11"/>
  <c r="Q152" i="11"/>
  <c r="J152" i="11"/>
  <c r="U152" i="11"/>
  <c r="L152" i="11"/>
  <c r="AB152" i="11"/>
  <c r="R152" i="11"/>
  <c r="AE152" i="11" s="1"/>
  <c r="Z152" i="11"/>
  <c r="P152" i="11"/>
  <c r="V152" i="11"/>
  <c r="M152" i="11"/>
  <c r="Z151" i="11"/>
  <c r="V151" i="11"/>
  <c r="R151" i="11"/>
  <c r="N151" i="11"/>
  <c r="J151" i="11"/>
  <c r="AB151" i="11"/>
  <c r="W151" i="11"/>
  <c r="Q151" i="11"/>
  <c r="L151" i="11"/>
  <c r="U151" i="11"/>
  <c r="O151" i="11"/>
  <c r="T151" i="11"/>
  <c r="AM151" i="11" s="1"/>
  <c r="K151" i="11"/>
  <c r="AA151" i="11"/>
  <c r="S151" i="11"/>
  <c r="Y151" i="11"/>
  <c r="X151" i="11"/>
  <c r="P151" i="11"/>
  <c r="M151" i="11"/>
  <c r="Y150" i="11"/>
  <c r="AR150" i="11" s="1"/>
  <c r="U150" i="11"/>
  <c r="Q150" i="11"/>
  <c r="M150" i="11"/>
  <c r="Z150" i="11"/>
  <c r="T150" i="11"/>
  <c r="O150" i="11"/>
  <c r="J150" i="11"/>
  <c r="AA150" i="11"/>
  <c r="AT150" i="11" s="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AT149" i="11" s="1"/>
  <c r="S149" i="11"/>
  <c r="Z149" i="11"/>
  <c r="V149" i="11"/>
  <c r="O149" i="11"/>
  <c r="N149" i="11"/>
  <c r="AA148" i="11"/>
  <c r="W148" i="11"/>
  <c r="S148" i="11"/>
  <c r="AL148" i="11" s="1"/>
  <c r="O148" i="11"/>
  <c r="K148" i="11"/>
  <c r="Z148" i="11"/>
  <c r="U148" i="11"/>
  <c r="P148" i="11"/>
  <c r="J148" i="11"/>
  <c r="V148" i="11"/>
  <c r="N148" i="11"/>
  <c r="AG148" i="11" s="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AR147" i="11" s="1"/>
  <c r="W147" i="11"/>
  <c r="P147" i="11"/>
  <c r="O147" i="11"/>
  <c r="Y146" i="11"/>
  <c r="U146" i="11"/>
  <c r="Q146" i="11"/>
  <c r="AA146" i="11"/>
  <c r="V146" i="11"/>
  <c r="AO146" i="11" s="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AS145" i="11" s="1"/>
  <c r="U145" i="11"/>
  <c r="P145" i="11"/>
  <c r="J145" i="11"/>
  <c r="Y145" i="11"/>
  <c r="T145" i="11"/>
  <c r="R145" i="11"/>
  <c r="N145" i="11"/>
  <c r="X145" i="11"/>
  <c r="AQ145" i="11" s="1"/>
  <c r="M145" i="11"/>
  <c r="Z144" i="11"/>
  <c r="V144" i="11"/>
  <c r="R144" i="11"/>
  <c r="N144" i="11"/>
  <c r="J144" i="11"/>
  <c r="Y144" i="11"/>
  <c r="T144" i="11"/>
  <c r="O144" i="11"/>
  <c r="X144" i="11"/>
  <c r="S144" i="11"/>
  <c r="M144" i="11"/>
  <c r="AB144" i="11"/>
  <c r="Q144" i="11"/>
  <c r="W144" i="11"/>
  <c r="AA144" i="11"/>
  <c r="AT144" i="11" s="1"/>
  <c r="P144" i="11"/>
  <c r="L144" i="11"/>
  <c r="U144" i="11"/>
  <c r="K144" i="11"/>
  <c r="Y143" i="11"/>
  <c r="U143" i="11"/>
  <c r="Q143" i="11"/>
  <c r="M143" i="11"/>
  <c r="AF143" i="11" s="1"/>
  <c r="AB143" i="11"/>
  <c r="W143" i="11"/>
  <c r="R143" i="11"/>
  <c r="L143" i="11"/>
  <c r="AA143" i="11"/>
  <c r="V143" i="11"/>
  <c r="P143" i="11"/>
  <c r="K143" i="11"/>
  <c r="Z143" i="11"/>
  <c r="O143" i="11"/>
  <c r="T143" i="11"/>
  <c r="X143" i="11"/>
  <c r="N143" i="11"/>
  <c r="J143" i="11"/>
  <c r="S143" i="11"/>
  <c r="AB142" i="11"/>
  <c r="AU142" i="11" s="1"/>
  <c r="X142" i="11"/>
  <c r="T142" i="11"/>
  <c r="P142" i="11"/>
  <c r="L142" i="11"/>
  <c r="Z142" i="11"/>
  <c r="U142" i="11"/>
  <c r="O142" i="11"/>
  <c r="J142" i="11"/>
  <c r="Y142" i="11"/>
  <c r="S142" i="11"/>
  <c r="N142" i="11"/>
  <c r="W142" i="11"/>
  <c r="M142" i="11"/>
  <c r="R142" i="11"/>
  <c r="V142" i="11"/>
  <c r="K142" i="11"/>
  <c r="AD142" i="11" s="1"/>
  <c r="Q142" i="11"/>
  <c r="AA142" i="11"/>
  <c r="AA141" i="11"/>
  <c r="W141" i="11"/>
  <c r="S141" i="11"/>
  <c r="O141" i="11"/>
  <c r="K141" i="11"/>
  <c r="X141" i="11"/>
  <c r="AQ141" i="11" s="1"/>
  <c r="R141" i="11"/>
  <c r="M141" i="11"/>
  <c r="AB141" i="11"/>
  <c r="V141" i="11"/>
  <c r="Q141" i="11"/>
  <c r="L141" i="11"/>
  <c r="U141" i="11"/>
  <c r="J141" i="11"/>
  <c r="AS141" i="11" s="1"/>
  <c r="P141" i="11"/>
  <c r="T141" i="11"/>
  <c r="Z141" i="11"/>
  <c r="N141" i="11"/>
  <c r="Y141" i="11"/>
  <c r="Z140" i="11"/>
  <c r="V140" i="11"/>
  <c r="R140" i="11"/>
  <c r="N140" i="11"/>
  <c r="J140" i="11"/>
  <c r="AA140" i="11"/>
  <c r="U140" i="11"/>
  <c r="P140" i="11"/>
  <c r="K140" i="11"/>
  <c r="Y140" i="11"/>
  <c r="T140" i="11"/>
  <c r="AM140" i="11" s="1"/>
  <c r="O140" i="11"/>
  <c r="S140" i="11"/>
  <c r="M140" i="11"/>
  <c r="AB140" i="11"/>
  <c r="Q140" i="11"/>
  <c r="X140" i="11"/>
  <c r="L140" i="11"/>
  <c r="W140" i="11"/>
  <c r="AP140" i="11" s="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E138" i="11" s="1"/>
  <c r="AA138" i="11"/>
  <c r="V138" i="11"/>
  <c r="Q138" i="11"/>
  <c r="K138" i="11"/>
  <c r="Z138" i="11"/>
  <c r="U138" i="11"/>
  <c r="O138" i="11"/>
  <c r="J138" i="11"/>
  <c r="Y138" i="11"/>
  <c r="N138" i="11"/>
  <c r="W138" i="11"/>
  <c r="M138" i="11"/>
  <c r="S138" i="11"/>
  <c r="R138" i="11"/>
  <c r="AA137" i="11"/>
  <c r="W137" i="11"/>
  <c r="AP137" i="11" s="1"/>
  <c r="S137" i="11"/>
  <c r="O137" i="11"/>
  <c r="K137" i="11"/>
  <c r="Y137" i="11"/>
  <c r="T137" i="11"/>
  <c r="N137" i="11"/>
  <c r="X137" i="11"/>
  <c r="R137" i="11"/>
  <c r="AD137" i="11" s="1"/>
  <c r="M137" i="11"/>
  <c r="V137" i="11"/>
  <c r="L137" i="11"/>
  <c r="AB137" i="11"/>
  <c r="U137" i="11"/>
  <c r="J137" i="11"/>
  <c r="Q137" i="11"/>
  <c r="Z137" i="11"/>
  <c r="P137" i="11"/>
  <c r="Z136" i="11"/>
  <c r="V136" i="11"/>
  <c r="R136" i="11"/>
  <c r="N136" i="11"/>
  <c r="J136" i="11"/>
  <c r="AB136" i="11"/>
  <c r="W136" i="11"/>
  <c r="AP136" i="11" s="1"/>
  <c r="Q136" i="11"/>
  <c r="L136" i="11"/>
  <c r="AA136" i="11"/>
  <c r="U136" i="11"/>
  <c r="P136" i="11"/>
  <c r="K136" i="11"/>
  <c r="Y136" i="11"/>
  <c r="T136" i="11"/>
  <c r="AD136" i="11" s="1"/>
  <c r="O136" i="11"/>
  <c r="S136" i="11"/>
  <c r="X136" i="11"/>
  <c r="M136" i="11"/>
  <c r="Y135" i="11"/>
  <c r="U135" i="11"/>
  <c r="Q135" i="11"/>
  <c r="M135" i="11"/>
  <c r="Z135" i="11"/>
  <c r="T135" i="11"/>
  <c r="O135" i="11"/>
  <c r="J135" i="11"/>
  <c r="X135" i="11"/>
  <c r="S135" i="11"/>
  <c r="N135" i="11"/>
  <c r="AB135" i="11"/>
  <c r="AU135" i="11" s="1"/>
  <c r="R135" i="11"/>
  <c r="L135" i="11"/>
  <c r="AA135" i="11"/>
  <c r="P135" i="11"/>
  <c r="W135" i="11"/>
  <c r="V135" i="11"/>
  <c r="K135" i="11"/>
  <c r="AB134" i="11"/>
  <c r="AU134" i="11" s="1"/>
  <c r="X134" i="11"/>
  <c r="T134" i="11"/>
  <c r="P134" i="11"/>
  <c r="L134" i="11"/>
  <c r="W134" i="11"/>
  <c r="R134" i="11"/>
  <c r="M134" i="11"/>
  <c r="AA134" i="11"/>
  <c r="AT134" i="11" s="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AK132" i="11" s="1"/>
  <c r="N132" i="11"/>
  <c r="J132" i="11"/>
  <c r="X132" i="11"/>
  <c r="S132" i="11"/>
  <c r="M132" i="11"/>
  <c r="AB132" i="11"/>
  <c r="W132" i="11"/>
  <c r="Q132" i="11"/>
  <c r="L132" i="11"/>
  <c r="U132" i="11"/>
  <c r="K132" i="11"/>
  <c r="AA132" i="11"/>
  <c r="T132" i="11"/>
  <c r="P132" i="11"/>
  <c r="O132" i="11"/>
  <c r="Y132" i="11"/>
  <c r="AR132" i="11" s="1"/>
  <c r="Y131" i="11"/>
  <c r="U131" i="11"/>
  <c r="Q131" i="11"/>
  <c r="M131" i="11"/>
  <c r="AA131" i="11"/>
  <c r="V131" i="11"/>
  <c r="P131" i="11"/>
  <c r="K131" i="11"/>
  <c r="AU131" i="11" s="1"/>
  <c r="Z131" i="11"/>
  <c r="T131" i="11"/>
  <c r="O131" i="11"/>
  <c r="J131" i="11"/>
  <c r="S131" i="11"/>
  <c r="X131" i="11"/>
  <c r="AB131" i="11"/>
  <c r="R131" i="11"/>
  <c r="AK131" i="11" s="1"/>
  <c r="N131" i="11"/>
  <c r="L131" i="11"/>
  <c r="W131" i="11"/>
  <c r="AB130" i="11"/>
  <c r="X130" i="11"/>
  <c r="T130" i="11"/>
  <c r="P130" i="11"/>
  <c r="L130" i="11"/>
  <c r="Y130" i="11"/>
  <c r="S130" i="11"/>
  <c r="N130" i="11"/>
  <c r="W130" i="11"/>
  <c r="R130" i="11"/>
  <c r="M130" i="11"/>
  <c r="AA130" i="11"/>
  <c r="Q130" i="11"/>
  <c r="AJ130" i="11" s="1"/>
  <c r="K130" i="11"/>
  <c r="Z130" i="11"/>
  <c r="O130" i="11"/>
  <c r="V130" i="11"/>
  <c r="J130" i="11"/>
  <c r="U130" i="11"/>
  <c r="AA129" i="11"/>
  <c r="W129" i="11"/>
  <c r="AP129" i="11" s="1"/>
  <c r="S129" i="11"/>
  <c r="O129" i="11"/>
  <c r="K129" i="11"/>
  <c r="AB129" i="11"/>
  <c r="V129" i="11"/>
  <c r="Q129" i="11"/>
  <c r="L129" i="11"/>
  <c r="Z129" i="11"/>
  <c r="AS129" i="11" s="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AU128" i="11" s="1"/>
  <c r="U128" i="11"/>
  <c r="K128" i="11"/>
  <c r="AA128" i="11"/>
  <c r="P128" i="11"/>
  <c r="Y127" i="11"/>
  <c r="U127" i="11"/>
  <c r="Q127" i="11"/>
  <c r="M127" i="11"/>
  <c r="AF127" i="11" s="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AC126" i="11" s="1"/>
  <c r="Y126" i="11"/>
  <c r="S126" i="11"/>
  <c r="N126" i="11"/>
  <c r="R126" i="11"/>
  <c r="M126" i="11"/>
  <c r="AA126" i="11"/>
  <c r="Q126" i="11"/>
  <c r="W126" i="11"/>
  <c r="AP126" i="11" s="1"/>
  <c r="V126" i="11"/>
  <c r="K126" i="11"/>
  <c r="AA125" i="11"/>
  <c r="W125" i="11"/>
  <c r="S125" i="11"/>
  <c r="O125" i="11"/>
  <c r="K125" i="11"/>
  <c r="X125" i="11"/>
  <c r="AQ125" i="11" s="1"/>
  <c r="R125" i="11"/>
  <c r="M125" i="11"/>
  <c r="AB125" i="11"/>
  <c r="V125" i="11"/>
  <c r="Q125" i="11"/>
  <c r="L125" i="11"/>
  <c r="Z125" i="11"/>
  <c r="P125" i="11"/>
  <c r="J125" i="11"/>
  <c r="Y125" i="11"/>
  <c r="N125" i="11"/>
  <c r="U125" i="11"/>
  <c r="T125" i="11"/>
  <c r="Z124" i="11"/>
  <c r="V124" i="11"/>
  <c r="R124" i="11"/>
  <c r="AN124" i="11" s="1"/>
  <c r="N124" i="11"/>
  <c r="J124" i="11"/>
  <c r="AA124" i="11"/>
  <c r="U124" i="11"/>
  <c r="P124" i="11"/>
  <c r="K124" i="11"/>
  <c r="Y124" i="11"/>
  <c r="T124" i="11"/>
  <c r="AM124" i="11" s="1"/>
  <c r="O124" i="11"/>
  <c r="X124" i="11"/>
  <c r="M124" i="11"/>
  <c r="W124" i="11"/>
  <c r="L124" i="11"/>
  <c r="S124" i="11"/>
  <c r="Q124" i="11"/>
  <c r="AB124" i="11"/>
  <c r="AU124" i="11" s="1"/>
  <c r="Y123" i="11"/>
  <c r="U123" i="11"/>
  <c r="Q123" i="11"/>
  <c r="M123" i="11"/>
  <c r="X123" i="11"/>
  <c r="S123" i="11"/>
  <c r="N123" i="11"/>
  <c r="AB123" i="11"/>
  <c r="AU123" i="11" s="1"/>
  <c r="W123" i="11"/>
  <c r="R123" i="11"/>
  <c r="L123" i="11"/>
  <c r="V123" i="11"/>
  <c r="K123" i="11"/>
  <c r="AA123" i="11"/>
  <c r="T123" i="11"/>
  <c r="J123" i="11"/>
  <c r="P123" i="11"/>
  <c r="O123" i="11"/>
  <c r="Z123" i="11"/>
  <c r="AB122" i="11"/>
  <c r="X122" i="11"/>
  <c r="T122" i="11"/>
  <c r="P122" i="11"/>
  <c r="L122" i="11"/>
  <c r="AE122" i="11" s="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AR120" i="11" s="1"/>
  <c r="O120" i="11"/>
  <c r="X120" i="11"/>
  <c r="M120" i="11"/>
  <c r="S120" i="11"/>
  <c r="Y119" i="11"/>
  <c r="U119" i="11"/>
  <c r="Q119" i="11"/>
  <c r="M119" i="11"/>
  <c r="Z119" i="11"/>
  <c r="T119" i="11"/>
  <c r="O119" i="11"/>
  <c r="J119" i="11"/>
  <c r="X119" i="11"/>
  <c r="S119" i="11"/>
  <c r="N119" i="11"/>
  <c r="W119" i="11"/>
  <c r="AP119" i="11" s="1"/>
  <c r="L119" i="11"/>
  <c r="AB119" i="11"/>
  <c r="V119" i="11"/>
  <c r="K119" i="11"/>
  <c r="R119" i="11"/>
  <c r="AA119" i="11"/>
  <c r="P119" i="11"/>
  <c r="AB118" i="11"/>
  <c r="AU118" i="11" s="1"/>
  <c r="X118" i="11"/>
  <c r="T118" i="11"/>
  <c r="P118" i="11"/>
  <c r="L118" i="11"/>
  <c r="W118" i="11"/>
  <c r="R118" i="11"/>
  <c r="M118" i="11"/>
  <c r="AA118" i="11"/>
  <c r="AT118" i="11" s="1"/>
  <c r="V118" i="11"/>
  <c r="Q118" i="11"/>
  <c r="K118" i="11"/>
  <c r="U118" i="11"/>
  <c r="J118" i="11"/>
  <c r="O118" i="11"/>
  <c r="S118" i="11"/>
  <c r="Z118" i="11"/>
  <c r="Y118" i="11"/>
  <c r="N118" i="11"/>
  <c r="AA117" i="11"/>
  <c r="W117" i="11"/>
  <c r="S117" i="11"/>
  <c r="O117" i="11"/>
  <c r="K117" i="11"/>
  <c r="Z117" i="11"/>
  <c r="AS117" i="11" s="1"/>
  <c r="U117" i="11"/>
  <c r="P117" i="11"/>
  <c r="J117" i="11"/>
  <c r="Y117" i="11"/>
  <c r="T117" i="11"/>
  <c r="N117" i="11"/>
  <c r="R117" i="11"/>
  <c r="M117" i="11"/>
  <c r="AD117" i="11" s="1"/>
  <c r="AB117" i="11"/>
  <c r="Q117" i="11"/>
  <c r="X117" i="11"/>
  <c r="V117" i="11"/>
  <c r="L117" i="11"/>
  <c r="Z116" i="11"/>
  <c r="V116" i="11"/>
  <c r="R116" i="11"/>
  <c r="AK116" i="11" s="1"/>
  <c r="N116" i="11"/>
  <c r="J116" i="11"/>
  <c r="X116" i="11"/>
  <c r="S116" i="11"/>
  <c r="M116" i="11"/>
  <c r="AB116" i="11"/>
  <c r="W116" i="11"/>
  <c r="Q116" i="11"/>
  <c r="L116" i="11"/>
  <c r="AA116" i="11"/>
  <c r="P116" i="11"/>
  <c r="K116" i="11"/>
  <c r="Y116" i="11"/>
  <c r="O116" i="11"/>
  <c r="U116" i="11"/>
  <c r="T116" i="11"/>
  <c r="AM116" i="11" s="1"/>
  <c r="Y115" i="11"/>
  <c r="U115" i="11"/>
  <c r="Q115" i="11"/>
  <c r="M115" i="11"/>
  <c r="AA115" i="11"/>
  <c r="V115" i="11"/>
  <c r="P115" i="11"/>
  <c r="K115" i="11"/>
  <c r="Z115" i="11"/>
  <c r="T115" i="11"/>
  <c r="O115" i="11"/>
  <c r="J115" i="11"/>
  <c r="X115" i="11"/>
  <c r="N115" i="11"/>
  <c r="W115" i="11"/>
  <c r="L115" i="11"/>
  <c r="AE115" i="11" s="1"/>
  <c r="S115" i="11"/>
  <c r="R115" i="11"/>
  <c r="AB115" i="11"/>
  <c r="AB114" i="11"/>
  <c r="X114" i="11"/>
  <c r="T114" i="11"/>
  <c r="P114" i="11"/>
  <c r="L114" i="11"/>
  <c r="AE114" i="11" s="1"/>
  <c r="Y114" i="11"/>
  <c r="S114" i="11"/>
  <c r="N114" i="11"/>
  <c r="W114" i="11"/>
  <c r="R114" i="11"/>
  <c r="M114" i="11"/>
  <c r="V114" i="11"/>
  <c r="K114" i="11"/>
  <c r="AA114" i="11"/>
  <c r="U114" i="11"/>
  <c r="J114" i="11"/>
  <c r="Q114" i="11"/>
  <c r="O114" i="11"/>
  <c r="Z114" i="11"/>
  <c r="AA113" i="11"/>
  <c r="W113" i="11"/>
  <c r="AP113" i="11" s="1"/>
  <c r="S113" i="11"/>
  <c r="O113" i="11"/>
  <c r="K113" i="11"/>
  <c r="AB113" i="11"/>
  <c r="V113" i="11"/>
  <c r="Q113" i="11"/>
  <c r="L113" i="11"/>
  <c r="Z113" i="11"/>
  <c r="AS113" i="11" s="1"/>
  <c r="U113" i="11"/>
  <c r="P113" i="11"/>
  <c r="J113" i="11"/>
  <c r="N113" i="11"/>
  <c r="T113" i="11"/>
  <c r="Y113" i="11"/>
  <c r="R113" i="11"/>
  <c r="M113" i="11"/>
  <c r="AQ113" i="11" s="1"/>
  <c r="X113" i="11"/>
  <c r="Z112" i="11"/>
  <c r="V112" i="11"/>
  <c r="R112" i="11"/>
  <c r="N112" i="11"/>
  <c r="J112" i="11"/>
  <c r="Y112" i="11"/>
  <c r="T112" i="11"/>
  <c r="O112" i="11"/>
  <c r="X112" i="11"/>
  <c r="S112" i="11"/>
  <c r="M112" i="11"/>
  <c r="AB112" i="11"/>
  <c r="Q112" i="11"/>
  <c r="L112" i="11"/>
  <c r="AA112" i="11"/>
  <c r="AT112" i="11" s="1"/>
  <c r="P112" i="11"/>
  <c r="W112" i="11"/>
  <c r="K112" i="11"/>
  <c r="U112" i="11"/>
  <c r="Y111" i="11"/>
  <c r="U111" i="11"/>
  <c r="Q111" i="11"/>
  <c r="M111" i="11"/>
  <c r="AF111" i="11" s="1"/>
  <c r="AB111" i="11"/>
  <c r="W111" i="11"/>
  <c r="R111" i="11"/>
  <c r="L111" i="11"/>
  <c r="AA111" i="11"/>
  <c r="V111" i="11"/>
  <c r="P111" i="11"/>
  <c r="K111" i="11"/>
  <c r="Z111" i="11"/>
  <c r="O111" i="11"/>
  <c r="J111" i="11"/>
  <c r="X111" i="11"/>
  <c r="N111" i="11"/>
  <c r="T111" i="11"/>
  <c r="S111" i="11"/>
  <c r="AB110" i="11"/>
  <c r="AU110" i="11" s="1"/>
  <c r="X110" i="11"/>
  <c r="T110" i="11"/>
  <c r="P110" i="11"/>
  <c r="L110" i="11"/>
  <c r="Z110" i="11"/>
  <c r="U110" i="11"/>
  <c r="O110" i="11"/>
  <c r="J110" i="11"/>
  <c r="AH110" i="11" s="1"/>
  <c r="Y110" i="11"/>
  <c r="S110" i="11"/>
  <c r="N110" i="11"/>
  <c r="W110" i="11"/>
  <c r="M110" i="11"/>
  <c r="V110" i="11"/>
  <c r="K110" i="11"/>
  <c r="R110" i="11"/>
  <c r="AK110" i="11" s="1"/>
  <c r="AA110" i="11"/>
  <c r="Q110" i="11"/>
  <c r="AA109" i="11"/>
  <c r="W109" i="11"/>
  <c r="S109" i="11"/>
  <c r="O109" i="11"/>
  <c r="K109" i="11"/>
  <c r="X109" i="11"/>
  <c r="AQ109" i="11" s="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AM108" i="11" s="1"/>
  <c r="O108" i="11"/>
  <c r="S108" i="11"/>
  <c r="X108" i="11"/>
  <c r="AB108" i="11"/>
  <c r="Q108" i="11"/>
  <c r="M108" i="11"/>
  <c r="W108" i="11"/>
  <c r="L108" i="11"/>
  <c r="Y107" i="11"/>
  <c r="U107" i="11"/>
  <c r="Q107" i="11"/>
  <c r="M107" i="11"/>
  <c r="X107" i="11"/>
  <c r="S107" i="11"/>
  <c r="N107" i="11"/>
  <c r="AB107" i="11"/>
  <c r="AU107" i="11" s="1"/>
  <c r="W107" i="11"/>
  <c r="R107" i="11"/>
  <c r="L107" i="11"/>
  <c r="AA107" i="11"/>
  <c r="P107" i="11"/>
  <c r="V107" i="11"/>
  <c r="Z107" i="11"/>
  <c r="O107" i="11"/>
  <c r="K107" i="11"/>
  <c r="T107" i="11"/>
  <c r="J107" i="11"/>
  <c r="AB106" i="11"/>
  <c r="X106" i="11"/>
  <c r="T106" i="11"/>
  <c r="P106" i="11"/>
  <c r="L106" i="11"/>
  <c r="AE106" i="11" s="1"/>
  <c r="AA106" i="11"/>
  <c r="V106" i="11"/>
  <c r="Q106" i="11"/>
  <c r="K106" i="11"/>
  <c r="Z106" i="11"/>
  <c r="U106" i="11"/>
  <c r="O106" i="11"/>
  <c r="J106" i="11"/>
  <c r="Y106" i="11"/>
  <c r="N106" i="11"/>
  <c r="S106" i="11"/>
  <c r="W106" i="11"/>
  <c r="M106" i="11"/>
  <c r="R106" i="11"/>
  <c r="AA105" i="11"/>
  <c r="W105" i="11"/>
  <c r="AP105" i="11" s="1"/>
  <c r="S105" i="11"/>
  <c r="O105" i="11"/>
  <c r="K105" i="11"/>
  <c r="Y105" i="11"/>
  <c r="T105" i="11"/>
  <c r="N105" i="11"/>
  <c r="X105" i="11"/>
  <c r="R105" i="11"/>
  <c r="AK105" i="11" s="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AR104" i="11" s="1"/>
  <c r="S104" i="11"/>
  <c r="O104" i="11"/>
  <c r="M104" i="11"/>
  <c r="X104" i="11"/>
  <c r="Y103" i="11"/>
  <c r="U103" i="11"/>
  <c r="Q103" i="11"/>
  <c r="M103" i="11"/>
  <c r="AM103" i="11" s="1"/>
  <c r="Z103" i="11"/>
  <c r="T103" i="11"/>
  <c r="O103" i="11"/>
  <c r="J103" i="11"/>
  <c r="X103" i="11"/>
  <c r="S103" i="11"/>
  <c r="N103" i="11"/>
  <c r="AB103" i="11"/>
  <c r="AU103" i="11" s="1"/>
  <c r="R103" i="11"/>
  <c r="W103" i="11"/>
  <c r="AA103" i="11"/>
  <c r="P103" i="11"/>
  <c r="L103" i="11"/>
  <c r="K103" i="11"/>
  <c r="V103" i="11"/>
  <c r="AA101" i="11"/>
  <c r="AT101" i="11" s="1"/>
  <c r="W101" i="11"/>
  <c r="S101" i="11"/>
  <c r="O101" i="11"/>
  <c r="K101" i="11"/>
  <c r="Z101" i="11"/>
  <c r="U101" i="11"/>
  <c r="P101" i="11"/>
  <c r="J101" i="11"/>
  <c r="Y101" i="11"/>
  <c r="T101" i="11"/>
  <c r="N101" i="11"/>
  <c r="X101" i="11"/>
  <c r="M101" i="11"/>
  <c r="R101" i="11"/>
  <c r="V101" i="11"/>
  <c r="L101" i="11"/>
  <c r="AE101" i="11" s="1"/>
  <c r="AB101" i="11"/>
  <c r="Q101" i="11"/>
  <c r="Z100" i="11"/>
  <c r="V100" i="11"/>
  <c r="R100" i="11"/>
  <c r="N100" i="11"/>
  <c r="J100" i="11"/>
  <c r="X100" i="11"/>
  <c r="AQ100" i="11" s="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AH98" i="11" s="1"/>
  <c r="K98" i="11"/>
  <c r="U98" i="11"/>
  <c r="J98" i="11"/>
  <c r="AA97" i="11"/>
  <c r="W97" i="11"/>
  <c r="S97" i="11"/>
  <c r="O97" i="11"/>
  <c r="K97" i="11"/>
  <c r="AD97" i="11" s="1"/>
  <c r="AB97" i="11"/>
  <c r="V97" i="11"/>
  <c r="Q97" i="11"/>
  <c r="L97" i="11"/>
  <c r="Z97" i="11"/>
  <c r="U97" i="11"/>
  <c r="P97" i="11"/>
  <c r="J97" i="11"/>
  <c r="Y97" i="11"/>
  <c r="N97" i="11"/>
  <c r="T97" i="11"/>
  <c r="X97" i="11"/>
  <c r="M97" i="11"/>
  <c r="R97" i="11"/>
  <c r="Z96" i="11"/>
  <c r="V96" i="11"/>
  <c r="AO96" i="11" s="1"/>
  <c r="R96" i="11"/>
  <c r="N96" i="11"/>
  <c r="J96" i="11"/>
  <c r="Y96" i="11"/>
  <c r="T96" i="11"/>
  <c r="O96" i="11"/>
  <c r="X96" i="11"/>
  <c r="S96" i="11"/>
  <c r="AL96" i="11" s="1"/>
  <c r="M96" i="11"/>
  <c r="W96" i="11"/>
  <c r="L96" i="11"/>
  <c r="Q96" i="11"/>
  <c r="U96" i="11"/>
  <c r="K96" i="11"/>
  <c r="AB96" i="11"/>
  <c r="P96" i="11"/>
  <c r="AA96" i="11"/>
  <c r="Y95" i="11"/>
  <c r="U95" i="11"/>
  <c r="Q95" i="11"/>
  <c r="M95" i="11"/>
  <c r="AB95" i="11"/>
  <c r="W95" i="11"/>
  <c r="R95" i="11"/>
  <c r="AK95" i="11" s="1"/>
  <c r="L95" i="11"/>
  <c r="AA95" i="11"/>
  <c r="V95" i="11"/>
  <c r="P95" i="11"/>
  <c r="K95" i="11"/>
  <c r="T95" i="11"/>
  <c r="J95" i="11"/>
  <c r="O95" i="11"/>
  <c r="S95" i="11"/>
  <c r="Z95" i="11"/>
  <c r="N95" i="11"/>
  <c r="X95" i="11"/>
  <c r="AB94" i="11"/>
  <c r="X94" i="11"/>
  <c r="T94" i="11"/>
  <c r="P94" i="11"/>
  <c r="AI94" i="11" s="1"/>
  <c r="L94" i="11"/>
  <c r="Z94" i="11"/>
  <c r="U94" i="11"/>
  <c r="O94" i="11"/>
  <c r="J94" i="11"/>
  <c r="Y94" i="11"/>
  <c r="S94" i="11"/>
  <c r="N94" i="11"/>
  <c r="R94" i="11"/>
  <c r="M94" i="11"/>
  <c r="AA94" i="11"/>
  <c r="Q94" i="11"/>
  <c r="W94" i="11"/>
  <c r="K94" i="11"/>
  <c r="V94" i="11"/>
  <c r="AA93" i="11"/>
  <c r="AT93" i="11" s="1"/>
  <c r="W93" i="11"/>
  <c r="S93" i="11"/>
  <c r="O93" i="11"/>
  <c r="K93" i="11"/>
  <c r="X93" i="11"/>
  <c r="R93" i="11"/>
  <c r="M93" i="11"/>
  <c r="AB93" i="11"/>
  <c r="AU93" i="11" s="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H91" i="11" s="1"/>
  <c r="AB90" i="11"/>
  <c r="X90" i="11"/>
  <c r="T90" i="11"/>
  <c r="P90" i="11"/>
  <c r="L90" i="11"/>
  <c r="AA90" i="11"/>
  <c r="V90" i="11"/>
  <c r="Q90" i="11"/>
  <c r="K90" i="11"/>
  <c r="Z90" i="11"/>
  <c r="U90" i="11"/>
  <c r="O90" i="11"/>
  <c r="J90" i="11"/>
  <c r="S90" i="11"/>
  <c r="N90" i="11"/>
  <c r="R90" i="11"/>
  <c r="AK90" i="11" s="1"/>
  <c r="Y90" i="11"/>
  <c r="W90" i="11"/>
  <c r="M90" i="11"/>
  <c r="AA89" i="11"/>
  <c r="W89" i="11"/>
  <c r="S89" i="11"/>
  <c r="O89" i="11"/>
  <c r="K89" i="11"/>
  <c r="Y89" i="11"/>
  <c r="T89" i="11"/>
  <c r="N89" i="11"/>
  <c r="X89" i="11"/>
  <c r="R89" i="11"/>
  <c r="M89" i="11"/>
  <c r="AB89" i="11"/>
  <c r="Q89" i="11"/>
  <c r="AJ89" i="11" s="1"/>
  <c r="L89" i="11"/>
  <c r="Z89" i="11"/>
  <c r="P89" i="11"/>
  <c r="V89" i="11"/>
  <c r="U89" i="11"/>
  <c r="J89" i="11"/>
  <c r="Z88" i="11"/>
  <c r="V88" i="11"/>
  <c r="AO88" i="11" s="1"/>
  <c r="R88" i="11"/>
  <c r="N88" i="11"/>
  <c r="J88" i="11"/>
  <c r="AB88" i="11"/>
  <c r="W88" i="11"/>
  <c r="Q88" i="11"/>
  <c r="L88" i="11"/>
  <c r="AA88" i="11"/>
  <c r="AT88" i="11" s="1"/>
  <c r="U88" i="11"/>
  <c r="P88" i="11"/>
  <c r="K88" i="11"/>
  <c r="Y88" i="11"/>
  <c r="O88" i="11"/>
  <c r="X88" i="11"/>
  <c r="M88" i="11"/>
  <c r="T88" i="11"/>
  <c r="S88" i="11"/>
  <c r="Y87" i="11"/>
  <c r="U87" i="11"/>
  <c r="Q87" i="11"/>
  <c r="M87" i="11"/>
  <c r="Z87" i="11"/>
  <c r="T87" i="11"/>
  <c r="O87" i="11"/>
  <c r="J87" i="11"/>
  <c r="X87" i="11"/>
  <c r="S87" i="11"/>
  <c r="N87" i="11"/>
  <c r="R87" i="11"/>
  <c r="W87" i="11"/>
  <c r="L87" i="11"/>
  <c r="AB87" i="11"/>
  <c r="AU87" i="11" s="1"/>
  <c r="V87" i="11"/>
  <c r="K87" i="11"/>
  <c r="P87" i="11"/>
  <c r="AA87" i="11"/>
  <c r="AB86" i="11"/>
  <c r="X86" i="11"/>
  <c r="T86" i="11"/>
  <c r="P86" i="11"/>
  <c r="L86" i="11"/>
  <c r="W86" i="11"/>
  <c r="AA86" i="11"/>
  <c r="V86" i="11"/>
  <c r="U86" i="11"/>
  <c r="O86" i="11"/>
  <c r="J86" i="11"/>
  <c r="R86" i="11"/>
  <c r="AK86" i="11" s="1"/>
  <c r="S86" i="11"/>
  <c r="N86" i="11"/>
  <c r="Z86" i="11"/>
  <c r="M86" i="11"/>
  <c r="Q86" i="11"/>
  <c r="Y86" i="11"/>
  <c r="K86" i="11"/>
  <c r="AA85" i="11"/>
  <c r="W85" i="11"/>
  <c r="S85" i="11"/>
  <c r="O85" i="11"/>
  <c r="K85" i="11"/>
  <c r="X85" i="11"/>
  <c r="R85" i="11"/>
  <c r="M85" i="11"/>
  <c r="Z85" i="11"/>
  <c r="AS85" i="11" s="1"/>
  <c r="P85" i="11"/>
  <c r="AB85" i="11"/>
  <c r="V85" i="11"/>
  <c r="Q85" i="11"/>
  <c r="L85" i="11"/>
  <c r="U85" i="11"/>
  <c r="J85" i="11"/>
  <c r="N85" i="11"/>
  <c r="Y85" i="11"/>
  <c r="T85" i="11"/>
  <c r="Z84" i="11"/>
  <c r="V84" i="11"/>
  <c r="R84" i="11"/>
  <c r="N84" i="11"/>
  <c r="J84" i="11"/>
  <c r="AA84" i="11"/>
  <c r="AT84" i="11" s="1"/>
  <c r="U84" i="11"/>
  <c r="P84" i="11"/>
  <c r="K84" i="11"/>
  <c r="S84" i="11"/>
  <c r="Y84" i="11"/>
  <c r="T84" i="11"/>
  <c r="O84" i="11"/>
  <c r="X84" i="11"/>
  <c r="M84" i="11"/>
  <c r="L84" i="11"/>
  <c r="W84" i="11"/>
  <c r="Q84" i="11"/>
  <c r="AB84" i="11"/>
  <c r="Y83" i="11"/>
  <c r="U83" i="11"/>
  <c r="Q83" i="11"/>
  <c r="M83" i="11"/>
  <c r="AA83" i="11"/>
  <c r="X83" i="11"/>
  <c r="S83" i="11"/>
  <c r="N83" i="11"/>
  <c r="V83" i="11"/>
  <c r="K83" i="11"/>
  <c r="AB83" i="11"/>
  <c r="AU83" i="11" s="1"/>
  <c r="W83" i="11"/>
  <c r="R83" i="11"/>
  <c r="L83" i="11"/>
  <c r="P83" i="11"/>
  <c r="J83" i="11"/>
  <c r="T83" i="11"/>
  <c r="O83" i="11"/>
  <c r="Z83" i="11"/>
  <c r="AS83" i="11" s="1"/>
  <c r="AB82" i="11"/>
  <c r="X82" i="11"/>
  <c r="T82" i="11"/>
  <c r="P82" i="11"/>
  <c r="L82" i="11"/>
  <c r="AA82" i="11"/>
  <c r="V82" i="11"/>
  <c r="Q82" i="11"/>
  <c r="AJ82" i="11" s="1"/>
  <c r="K82" i="11"/>
  <c r="S82" i="11"/>
  <c r="Z82" i="11"/>
  <c r="U82" i="11"/>
  <c r="O82" i="11"/>
  <c r="J82" i="11"/>
  <c r="Y82" i="11"/>
  <c r="N82" i="11"/>
  <c r="R82" i="11"/>
  <c r="M82" i="11"/>
  <c r="W82" i="11"/>
  <c r="AA81" i="11"/>
  <c r="W81" i="11"/>
  <c r="S81" i="11"/>
  <c r="O81" i="11"/>
  <c r="K81" i="11"/>
  <c r="Q81" i="11"/>
  <c r="Y81" i="11"/>
  <c r="T81" i="11"/>
  <c r="N81" i="11"/>
  <c r="V81" i="11"/>
  <c r="X81" i="11"/>
  <c r="R81" i="11"/>
  <c r="M81" i="11"/>
  <c r="AF81" i="11" s="1"/>
  <c r="AB81" i="11"/>
  <c r="L81" i="11"/>
  <c r="Z81" i="11"/>
  <c r="P81" i="11"/>
  <c r="J81" i="11"/>
  <c r="U81" i="11"/>
  <c r="Z80" i="11"/>
  <c r="V80" i="11"/>
  <c r="AO80" i="11" s="1"/>
  <c r="R80" i="11"/>
  <c r="N80" i="11"/>
  <c r="J80" i="11"/>
  <c r="AB80" i="11"/>
  <c r="W80" i="11"/>
  <c r="Q80" i="11"/>
  <c r="L80" i="11"/>
  <c r="Y80" i="11"/>
  <c r="AR80" i="11" s="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AT78" i="11" s="1"/>
  <c r="V78" i="11"/>
  <c r="Q78" i="11"/>
  <c r="K78" i="11"/>
  <c r="U78" i="11"/>
  <c r="S78" i="11"/>
  <c r="Y78" i="11"/>
  <c r="N78" i="11"/>
  <c r="AA77" i="11"/>
  <c r="AT77" i="11" s="1"/>
  <c r="W77" i="11"/>
  <c r="S77" i="11"/>
  <c r="O77" i="11"/>
  <c r="K77" i="11"/>
  <c r="Z77" i="11"/>
  <c r="U77" i="11"/>
  <c r="P77" i="11"/>
  <c r="J77" i="11"/>
  <c r="R77" i="11"/>
  <c r="Y77" i="11"/>
  <c r="T77" i="11"/>
  <c r="N77" i="11"/>
  <c r="X77" i="11"/>
  <c r="M77" i="11"/>
  <c r="Q77" i="11"/>
  <c r="AB77" i="11"/>
  <c r="AU77" i="11" s="1"/>
  <c r="V77" i="11"/>
  <c r="L77" i="11"/>
  <c r="AB74" i="11"/>
  <c r="X74" i="11"/>
  <c r="T74" i="11"/>
  <c r="P74" i="11"/>
  <c r="L74" i="11"/>
  <c r="Q74" i="11"/>
  <c r="AJ74" i="11" s="1"/>
  <c r="Y74" i="11"/>
  <c r="S74" i="11"/>
  <c r="N74" i="11"/>
  <c r="AA74" i="11"/>
  <c r="K74" i="11"/>
  <c r="W74" i="11"/>
  <c r="R74" i="11"/>
  <c r="M74" i="11"/>
  <c r="V74" i="11"/>
  <c r="J74" i="11"/>
  <c r="U74" i="11"/>
  <c r="O74" i="11"/>
  <c r="Z74" i="11"/>
  <c r="AA73" i="11"/>
  <c r="W73" i="11"/>
  <c r="S73" i="11"/>
  <c r="O73" i="11"/>
  <c r="K73" i="11"/>
  <c r="AB73" i="11"/>
  <c r="V73" i="11"/>
  <c r="Q73" i="11"/>
  <c r="L73" i="11"/>
  <c r="T73" i="11"/>
  <c r="Z73" i="11"/>
  <c r="AS73" i="11" s="1"/>
  <c r="U73" i="11"/>
  <c r="P73" i="11"/>
  <c r="J73" i="11"/>
  <c r="Y73" i="11"/>
  <c r="N73" i="11"/>
  <c r="R73" i="11"/>
  <c r="M73" i="11"/>
  <c r="X73" i="11"/>
  <c r="AQ73" i="11" s="1"/>
  <c r="Z72" i="11"/>
  <c r="V72" i="11"/>
  <c r="R72" i="11"/>
  <c r="N72" i="11"/>
  <c r="J72" i="11"/>
  <c r="Q72" i="11"/>
  <c r="Y72" i="11"/>
  <c r="T72" i="11"/>
  <c r="O72" i="11"/>
  <c r="AB72" i="11"/>
  <c r="L72" i="11"/>
  <c r="X72" i="11"/>
  <c r="S72" i="11"/>
  <c r="M72" i="11"/>
  <c r="W72" i="11"/>
  <c r="AA72" i="11"/>
  <c r="AT72" i="11" s="1"/>
  <c r="P72" i="11"/>
  <c r="K72" i="11"/>
  <c r="U72" i="11"/>
  <c r="Y71" i="11"/>
  <c r="U71" i="11"/>
  <c r="Q71" i="11"/>
  <c r="M71" i="11"/>
  <c r="AB71" i="11"/>
  <c r="AU71" i="11" s="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AT70" i="11" s="1"/>
  <c r="Q70" i="11"/>
  <c r="AA69" i="11"/>
  <c r="W69" i="11"/>
  <c r="S69" i="11"/>
  <c r="O69" i="11"/>
  <c r="K69" i="11"/>
  <c r="X69" i="11"/>
  <c r="R69" i="11"/>
  <c r="M69" i="11"/>
  <c r="U69" i="11"/>
  <c r="J69" i="11"/>
  <c r="AB69" i="11"/>
  <c r="V69" i="11"/>
  <c r="Q69" i="11"/>
  <c r="L69" i="11"/>
  <c r="Z69" i="11"/>
  <c r="AS69" i="11" s="1"/>
  <c r="P69" i="11"/>
  <c r="T69" i="11"/>
  <c r="Y69" i="11"/>
  <c r="N69" i="11"/>
  <c r="Z68" i="11"/>
  <c r="V68" i="11"/>
  <c r="R68" i="11"/>
  <c r="N68" i="11"/>
  <c r="J68" i="11"/>
  <c r="M68" i="11"/>
  <c r="AA68" i="11"/>
  <c r="U68" i="11"/>
  <c r="P68" i="11"/>
  <c r="K68" i="11"/>
  <c r="S68" i="11"/>
  <c r="Y68" i="11"/>
  <c r="AR68" i="11" s="1"/>
  <c r="T68" i="11"/>
  <c r="O68" i="11"/>
  <c r="X68" i="11"/>
  <c r="Q68" i="11"/>
  <c r="AB68" i="11"/>
  <c r="W68" i="11"/>
  <c r="L68" i="11"/>
  <c r="Y67" i="11"/>
  <c r="AR67" i="11" s="1"/>
  <c r="U67" i="11"/>
  <c r="Q67" i="11"/>
  <c r="M67" i="11"/>
  <c r="X67" i="11"/>
  <c r="S67" i="11"/>
  <c r="N67" i="11"/>
  <c r="V67" i="11"/>
  <c r="K67" i="11"/>
  <c r="AB67" i="11"/>
  <c r="W67" i="11"/>
  <c r="R67" i="11"/>
  <c r="L67" i="11"/>
  <c r="AA67" i="11"/>
  <c r="P67" i="11"/>
  <c r="O67" i="11"/>
  <c r="Z67" i="11"/>
  <c r="AS67" i="11" s="1"/>
  <c r="T67" i="11"/>
  <c r="J67" i="11"/>
  <c r="AB66" i="11"/>
  <c r="X66" i="11"/>
  <c r="T66" i="11"/>
  <c r="P66" i="11"/>
  <c r="L66" i="11"/>
  <c r="Y66" i="11"/>
  <c r="AR66" i="11" s="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AS65" i="11" s="1"/>
  <c r="Z64" i="11"/>
  <c r="V64" i="11"/>
  <c r="R64" i="11"/>
  <c r="N64" i="11"/>
  <c r="J64" i="11"/>
  <c r="O64" i="11"/>
  <c r="AB64" i="11"/>
  <c r="W64" i="11"/>
  <c r="AP64" i="11" s="1"/>
  <c r="Q64" i="11"/>
  <c r="L64" i="11"/>
  <c r="T64" i="11"/>
  <c r="AA64" i="11"/>
  <c r="U64" i="11"/>
  <c r="P64" i="11"/>
  <c r="K64" i="11"/>
  <c r="Y64" i="11"/>
  <c r="AR64" i="11" s="1"/>
  <c r="S64" i="11"/>
  <c r="M64" i="11"/>
  <c r="X64" i="11"/>
  <c r="Y63" i="11"/>
  <c r="U63" i="11"/>
  <c r="Q63" i="11"/>
  <c r="M63" i="11"/>
  <c r="Z63" i="11"/>
  <c r="AS63" i="11" s="1"/>
  <c r="T63" i="11"/>
  <c r="O63" i="11"/>
  <c r="J63" i="11"/>
  <c r="W63" i="11"/>
  <c r="L63" i="11"/>
  <c r="X63" i="11"/>
  <c r="S63" i="11"/>
  <c r="N63" i="11"/>
  <c r="AG63" i="11" s="1"/>
  <c r="AB63" i="11"/>
  <c r="R63" i="11"/>
  <c r="AA63" i="11"/>
  <c r="P63" i="11"/>
  <c r="K63" i="11"/>
  <c r="V63" i="11"/>
  <c r="AB62" i="11"/>
  <c r="X62" i="11"/>
  <c r="T62" i="11"/>
  <c r="P62" i="11"/>
  <c r="L62" i="11"/>
  <c r="W62" i="11"/>
  <c r="R62" i="11"/>
  <c r="M62" i="11"/>
  <c r="Z62" i="11"/>
  <c r="O62" i="11"/>
  <c r="AA62" i="11"/>
  <c r="V62" i="11"/>
  <c r="Q62" i="11"/>
  <c r="K62" i="11"/>
  <c r="U62" i="11"/>
  <c r="J62" i="11"/>
  <c r="Y62" i="11"/>
  <c r="N62" i="11"/>
  <c r="AE62" i="11" s="1"/>
  <c r="S62" i="11"/>
  <c r="AA61" i="11"/>
  <c r="W61" i="11"/>
  <c r="S61" i="11"/>
  <c r="O61" i="11"/>
  <c r="K61" i="11"/>
  <c r="X61" i="11"/>
  <c r="Z61" i="11"/>
  <c r="AS61" i="11" s="1"/>
  <c r="U61" i="11"/>
  <c r="P61" i="11"/>
  <c r="J61" i="11"/>
  <c r="R61" i="11"/>
  <c r="Y61" i="11"/>
  <c r="T61" i="11"/>
  <c r="N61" i="11"/>
  <c r="M61" i="11"/>
  <c r="V61" i="11"/>
  <c r="L61" i="11"/>
  <c r="AB61" i="11"/>
  <c r="Q61" i="11"/>
  <c r="Z60" i="11"/>
  <c r="V60" i="11"/>
  <c r="R60" i="11"/>
  <c r="N60" i="11"/>
  <c r="J60" i="11"/>
  <c r="K60" i="11"/>
  <c r="X60" i="11"/>
  <c r="S60" i="11"/>
  <c r="M60" i="11"/>
  <c r="AA60" i="11"/>
  <c r="P60" i="11"/>
  <c r="AB60" i="11"/>
  <c r="AU60" i="11" s="1"/>
  <c r="W60" i="11"/>
  <c r="Q60" i="11"/>
  <c r="L60" i="11"/>
  <c r="U60" i="11"/>
  <c r="T60" i="11"/>
  <c r="Y60" i="11"/>
  <c r="O60" i="11"/>
  <c r="Y59" i="11"/>
  <c r="AR59" i="11" s="1"/>
  <c r="U59" i="11"/>
  <c r="Q59" i="11"/>
  <c r="M59" i="11"/>
  <c r="AA59" i="11"/>
  <c r="V59" i="11"/>
  <c r="P59" i="11"/>
  <c r="K59" i="11"/>
  <c r="S59" i="11"/>
  <c r="AL59" i="11" s="1"/>
  <c r="Z59" i="11"/>
  <c r="T59" i="11"/>
  <c r="O59" i="11"/>
  <c r="J59" i="11"/>
  <c r="X59" i="11"/>
  <c r="N59" i="11"/>
  <c r="R59" i="11"/>
  <c r="AB59" i="11"/>
  <c r="AU59" i="11" s="1"/>
  <c r="W59" i="11"/>
  <c r="L59" i="11"/>
  <c r="AB58" i="11"/>
  <c r="X58" i="11"/>
  <c r="T58" i="11"/>
  <c r="P58" i="11"/>
  <c r="L58" i="11"/>
  <c r="Q58" i="11"/>
  <c r="AJ58" i="11" s="1"/>
  <c r="Y58" i="11"/>
  <c r="S58" i="11"/>
  <c r="N58" i="11"/>
  <c r="AA58" i="11"/>
  <c r="K58" i="11"/>
  <c r="W58" i="11"/>
  <c r="R58" i="11"/>
  <c r="M58" i="11"/>
  <c r="AF58" i="11" s="1"/>
  <c r="V58" i="11"/>
  <c r="O58" i="11"/>
  <c r="Z58" i="11"/>
  <c r="U58" i="11"/>
  <c r="J58" i="11"/>
  <c r="AA57" i="11"/>
  <c r="W57" i="11"/>
  <c r="S57" i="11"/>
  <c r="AL57" i="11" s="1"/>
  <c r="O57" i="11"/>
  <c r="K57" i="11"/>
  <c r="AB57" i="11"/>
  <c r="V57" i="11"/>
  <c r="Q57" i="11"/>
  <c r="L57" i="11"/>
  <c r="T57" i="11"/>
  <c r="Z57" i="11"/>
  <c r="AS57" i="11" s="1"/>
  <c r="U57" i="11"/>
  <c r="P57" i="11"/>
  <c r="J57" i="11"/>
  <c r="Y57" i="11"/>
  <c r="N57" i="11"/>
  <c r="M57" i="11"/>
  <c r="X57" i="11"/>
  <c r="R57" i="11"/>
  <c r="Z56" i="11"/>
  <c r="V56" i="11"/>
  <c r="R56" i="11"/>
  <c r="Y56" i="11"/>
  <c r="T56" i="11"/>
  <c r="P56" i="11"/>
  <c r="L56" i="11"/>
  <c r="AB56" i="11"/>
  <c r="AU56" i="11" s="1"/>
  <c r="N56" i="11"/>
  <c r="X56" i="11"/>
  <c r="S56" i="11"/>
  <c r="O56" i="11"/>
  <c r="K56" i="11"/>
  <c r="W56" i="11"/>
  <c r="J56" i="11"/>
  <c r="M56" i="11"/>
  <c r="AF56" i="11" s="1"/>
  <c r="U56" i="11"/>
  <c r="Q56" i="11"/>
  <c r="AA56" i="11"/>
  <c r="Q43" i="11"/>
  <c r="AA43" i="11"/>
  <c r="W43" i="11"/>
  <c r="S43" i="11"/>
  <c r="O43" i="11"/>
  <c r="AH43" i="11" s="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AU39" i="11" s="1"/>
  <c r="P39" i="11"/>
  <c r="L38" i="11"/>
  <c r="Z38" i="11"/>
  <c r="V38" i="11"/>
  <c r="R38" i="11"/>
  <c r="N38" i="11"/>
  <c r="J38" i="11"/>
  <c r="AB38" i="11"/>
  <c r="AU38" i="11" s="1"/>
  <c r="T38" i="11"/>
  <c r="Y38" i="11"/>
  <c r="U38" i="11"/>
  <c r="Q38" i="11"/>
  <c r="M38" i="11"/>
  <c r="X38" i="11"/>
  <c r="P38" i="11"/>
  <c r="AA38" i="11"/>
  <c r="AT38" i="11" s="1"/>
  <c r="K38" i="11"/>
  <c r="W38" i="11"/>
  <c r="O38" i="11"/>
  <c r="S38" i="11"/>
  <c r="Y37" i="11"/>
  <c r="U37" i="11"/>
  <c r="Q37" i="11"/>
  <c r="M37" i="11"/>
  <c r="W37" i="11"/>
  <c r="O37" i="11"/>
  <c r="AB37" i="11"/>
  <c r="X37" i="11"/>
  <c r="T37" i="11"/>
  <c r="P37" i="11"/>
  <c r="L37" i="11"/>
  <c r="AA37" i="11"/>
  <c r="AT37" i="11" s="1"/>
  <c r="S37" i="11"/>
  <c r="K37" i="11"/>
  <c r="N37" i="11"/>
  <c r="Z37" i="11"/>
  <c r="J37" i="11"/>
  <c r="R37" i="11"/>
  <c r="V37" i="11"/>
  <c r="V36" i="11"/>
  <c r="AB36" i="11"/>
  <c r="X36" i="11"/>
  <c r="T36" i="11"/>
  <c r="P36" i="11"/>
  <c r="L36" i="11"/>
  <c r="Z36" i="11"/>
  <c r="N36" i="11"/>
  <c r="AA36" i="11"/>
  <c r="AT36" i="11" s="1"/>
  <c r="W36" i="11"/>
  <c r="S36" i="11"/>
  <c r="O36" i="11"/>
  <c r="K36" i="11"/>
  <c r="R36" i="11"/>
  <c r="J36" i="11"/>
  <c r="Q36" i="11"/>
  <c r="M36" i="11"/>
  <c r="Y36" i="11"/>
  <c r="U36" i="11"/>
  <c r="Q35" i="11"/>
  <c r="AA35" i="11"/>
  <c r="W35" i="11"/>
  <c r="S35" i="11"/>
  <c r="O35" i="11"/>
  <c r="K35" i="11"/>
  <c r="Y35" i="11"/>
  <c r="U35" i="11"/>
  <c r="Z35" i="11"/>
  <c r="V35" i="11"/>
  <c r="R35" i="11"/>
  <c r="N35" i="11"/>
  <c r="J35" i="11"/>
  <c r="M35" i="11"/>
  <c r="AF35" i="11" s="1"/>
  <c r="T35" i="11"/>
  <c r="P35" i="11"/>
  <c r="AB35" i="11"/>
  <c r="X35" i="11"/>
  <c r="L35" i="11"/>
  <c r="Z34" i="11"/>
  <c r="V34" i="11"/>
  <c r="R34" i="11"/>
  <c r="AK34" i="11" s="1"/>
  <c r="N34" i="11"/>
  <c r="J34" i="11"/>
  <c r="AB34" i="11"/>
  <c r="T34" i="11"/>
  <c r="L34" i="11"/>
  <c r="Y34" i="11"/>
  <c r="U34" i="11"/>
  <c r="Q34" i="11"/>
  <c r="AJ34" i="11" s="1"/>
  <c r="M34" i="11"/>
  <c r="X34" i="11"/>
  <c r="P34" i="11"/>
  <c r="W34" i="11"/>
  <c r="S34" i="11"/>
  <c r="AA34" i="11"/>
  <c r="K34" i="11"/>
  <c r="O34" i="11"/>
  <c r="AH34" i="11" s="1"/>
  <c r="AN972" i="11"/>
  <c r="AT964" i="11"/>
  <c r="AS947" i="11"/>
  <c r="AP997" i="11"/>
  <c r="AF991" i="11"/>
  <c r="AM940" i="11"/>
  <c r="AF973" i="11"/>
  <c r="AR935" i="11"/>
  <c r="AM943" i="11"/>
  <c r="AH973" i="11"/>
  <c r="AL971" i="11"/>
  <c r="AP975" i="11"/>
  <c r="AO979" i="11"/>
  <c r="AI966" i="11"/>
  <c r="AG966" i="11"/>
  <c r="AE978" i="11"/>
  <c r="AQ979" i="11"/>
  <c r="AK947" i="11"/>
  <c r="AE947" i="11"/>
  <c r="AM974" i="11"/>
  <c r="AE976" i="11"/>
  <c r="AU976" i="11"/>
  <c r="AI965" i="11"/>
  <c r="AO970" i="11"/>
  <c r="AO974" i="11"/>
  <c r="AT948" i="11"/>
  <c r="AC949" i="11"/>
  <c r="AC968" i="11"/>
  <c r="AQ982" i="11"/>
  <c r="AE929" i="11"/>
  <c r="AU974" i="11"/>
  <c r="AN976" i="11"/>
  <c r="AT979" i="11"/>
  <c r="AF923" i="11"/>
  <c r="AL924" i="11"/>
  <c r="AI924" i="11"/>
  <c r="AK925" i="11"/>
  <c r="AN925" i="11"/>
  <c r="AR930" i="11"/>
  <c r="AO930" i="11"/>
  <c r="AK935" i="11"/>
  <c r="AL935" i="11"/>
  <c r="AE928" i="11"/>
  <c r="AC928" i="11"/>
  <c r="AQ936" i="11"/>
  <c r="AN936" i="11"/>
  <c r="AS943" i="11"/>
  <c r="AJ943" i="11"/>
  <c r="AL947" i="11"/>
  <c r="AI947" i="11"/>
  <c r="AH927" i="11"/>
  <c r="AI928" i="11"/>
  <c r="AP933" i="11"/>
  <c r="AJ933" i="11"/>
  <c r="AC938" i="11"/>
  <c r="AP938" i="11"/>
  <c r="AJ948" i="11"/>
  <c r="AL948" i="11"/>
  <c r="AK921" i="11"/>
  <c r="AG921" i="11"/>
  <c r="AR929" i="11"/>
  <c r="AH929" i="11"/>
  <c r="AD933" i="11"/>
  <c r="AL933" i="11"/>
  <c r="AI936" i="11"/>
  <c r="AU937" i="11"/>
  <c r="AL945" i="11"/>
  <c r="AO945" i="11"/>
  <c r="AR949" i="11"/>
  <c r="AC933" i="11"/>
  <c r="AH937" i="11"/>
  <c r="AK945" i="11"/>
  <c r="AU947"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U940" i="11"/>
  <c r="AK940" i="11"/>
  <c r="AM942" i="11"/>
  <c r="AN942" i="11"/>
  <c r="AS942" i="11"/>
  <c r="AP944" i="11"/>
  <c r="AN944" i="11"/>
  <c r="AI945" i="11"/>
  <c r="AP946" i="11"/>
  <c r="AR947" i="11"/>
  <c r="AT947" i="11"/>
  <c r="AN950" i="11"/>
  <c r="AI950" i="11"/>
  <c r="AC950" i="11"/>
  <c r="AP950"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D870" i="11"/>
  <c r="AG875" i="11"/>
  <c r="AC894" i="11"/>
  <c r="AC898" i="11"/>
  <c r="AE903" i="11"/>
  <c r="AS903" i="11"/>
  <c r="AD906" i="11"/>
  <c r="AS906" i="11"/>
  <c r="AR908" i="11"/>
  <c r="AD909" i="11"/>
  <c r="AN912" i="11"/>
  <c r="AD912" i="11"/>
  <c r="AC914" i="11"/>
  <c r="AD915" i="11"/>
  <c r="AN916" i="11"/>
  <c r="AE917" i="11"/>
  <c r="AU918" i="11"/>
  <c r="AE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M848" i="11"/>
  <c r="AM859" i="11"/>
  <c r="AF861" i="11"/>
  <c r="AD869" i="11"/>
  <c r="AL871" i="11"/>
  <c r="AS876" i="11"/>
  <c r="AN879" i="11"/>
  <c r="AI879" i="11"/>
  <c r="AS882" i="11"/>
  <c r="AP887" i="11"/>
  <c r="AG889" i="11"/>
  <c r="AH889" i="11"/>
  <c r="AH891" i="11"/>
  <c r="AF895" i="11"/>
  <c r="AJ897" i="11"/>
  <c r="AJ898" i="11"/>
  <c r="AH899" i="11"/>
  <c r="AL900" i="11"/>
  <c r="AN902" i="11"/>
  <c r="AD902" i="11"/>
  <c r="AL905" i="11"/>
  <c r="AP905" i="11"/>
  <c r="AO908" i="11"/>
  <c r="AI908" i="11"/>
  <c r="AK910" i="11"/>
  <c r="AC910" i="11"/>
  <c r="AU913" i="11"/>
  <c r="AJ913" i="11"/>
  <c r="AE916" i="11"/>
  <c r="AG916" i="11"/>
  <c r="AJ918" i="11"/>
  <c r="AG918"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G879" i="11"/>
  <c r="AC879" i="11"/>
  <c r="AS885" i="11"/>
  <c r="AR885" i="11"/>
  <c r="AD899" i="11"/>
  <c r="AG899"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O171" i="11"/>
  <c r="AO68" i="11"/>
  <c r="AF149" i="11"/>
  <c r="AM177" i="11"/>
  <c r="AS180" i="11"/>
  <c r="AL216" i="11"/>
  <c r="AU111" i="11"/>
  <c r="AH130" i="11"/>
  <c r="AN141" i="11"/>
  <c r="AI154" i="11"/>
  <c r="AQ167" i="11"/>
  <c r="AN179" i="11"/>
  <c r="AE191" i="11"/>
  <c r="AT202" i="11"/>
  <c r="AC223" i="11"/>
  <c r="AE147" i="11"/>
  <c r="AT160" i="11"/>
  <c r="AD176" i="11"/>
  <c r="AP197" i="11"/>
  <c r="AO217" i="11"/>
  <c r="AJ126" i="11"/>
  <c r="AL178"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AY11" i="11"/>
  <c r="AY12" i="11"/>
  <c r="AY13"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J23" i="11" s="1"/>
  <c r="AA23" i="11"/>
  <c r="AT23" i="11" s="1"/>
  <c r="W23" i="11"/>
  <c r="AP23" i="11" s="1"/>
  <c r="S23" i="11"/>
  <c r="AL23" i="11" s="1"/>
  <c r="O23" i="11"/>
  <c r="K23" i="11"/>
  <c r="U23" i="11"/>
  <c r="AN23" i="11" s="1"/>
  <c r="M23" i="11"/>
  <c r="AF23" i="11" s="1"/>
  <c r="Z23" i="11"/>
  <c r="AS23" i="11" s="1"/>
  <c r="V23" i="11"/>
  <c r="AO23" i="11" s="1"/>
  <c r="R23" i="11"/>
  <c r="AK23" i="11" s="1"/>
  <c r="N23" i="11"/>
  <c r="AG23" i="11" s="1"/>
  <c r="J23" i="11"/>
  <c r="AC23" i="11" s="1"/>
  <c r="Y23" i="11"/>
  <c r="AR23" i="11" s="1"/>
  <c r="X23" i="11"/>
  <c r="AQ23" i="11" s="1"/>
  <c r="T23" i="11"/>
  <c r="AM23" i="11" s="1"/>
  <c r="L23" i="11"/>
  <c r="AE23" i="11" s="1"/>
  <c r="AB23" i="11"/>
  <c r="AU23" i="11" s="1"/>
  <c r="P23" i="11"/>
  <c r="AI23" i="11" s="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28" i="8"/>
  <c r="B1" i="1"/>
  <c r="AH23" i="11"/>
  <c r="AY4" i="11"/>
  <c r="AD23" i="11"/>
  <c r="E12" i="4"/>
  <c r="E22" i="4"/>
  <c r="E32" i="4"/>
  <c r="E42" i="4"/>
  <c r="E52" i="4"/>
  <c r="E62" i="4"/>
  <c r="E72" i="4"/>
  <c r="E13" i="4"/>
  <c r="E23" i="4"/>
  <c r="E33" i="4"/>
  <c r="E43" i="4"/>
  <c r="E53" i="4"/>
  <c r="E63" i="4"/>
  <c r="E73" i="4"/>
  <c r="E14" i="4"/>
  <c r="E24" i="4"/>
  <c r="E34" i="4"/>
  <c r="E44" i="4"/>
  <c r="E54" i="4"/>
  <c r="E64" i="4"/>
  <c r="E74" i="4"/>
  <c r="E15" i="4"/>
  <c r="E25" i="4"/>
  <c r="E35" i="4"/>
  <c r="E45" i="4"/>
  <c r="E55" i="4"/>
  <c r="E65" i="4"/>
  <c r="E17" i="4"/>
  <c r="E27" i="4"/>
  <c r="E37" i="4"/>
  <c r="E47" i="4"/>
  <c r="E57" i="4"/>
  <c r="E67" i="4"/>
  <c r="E18" i="4"/>
  <c r="E28" i="4"/>
  <c r="E38" i="4"/>
  <c r="E48" i="4"/>
  <c r="E58" i="4"/>
  <c r="E68" i="4"/>
  <c r="E19" i="4"/>
  <c r="E29" i="4"/>
  <c r="E39" i="4"/>
  <c r="E49" i="4"/>
  <c r="E59" i="4"/>
  <c r="E69" i="4"/>
  <c r="E11" i="4"/>
  <c r="E21" i="4"/>
  <c r="E31" i="4"/>
  <c r="E41" i="4"/>
  <c r="E51" i="4"/>
  <c r="E61" i="4"/>
  <c r="E71" i="4"/>
  <c r="G1" i="4"/>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50" i="1"/>
  <c r="L132" i="1"/>
  <c r="I130" i="11" s="1"/>
  <c r="L83" i="1"/>
  <c r="I81" i="11" s="1"/>
  <c r="L76" i="1"/>
  <c r="I74" i="11" s="1"/>
  <c r="L97" i="1"/>
  <c r="L80" i="1"/>
  <c r="L126" i="1"/>
  <c r="L99" i="1"/>
  <c r="L47" i="1"/>
  <c r="L91" i="1"/>
  <c r="L87" i="1"/>
  <c r="L114" i="1"/>
  <c r="I112" i="11" s="1"/>
  <c r="L104" i="1"/>
  <c r="L116" i="1"/>
  <c r="L81" i="1"/>
  <c r="I79" i="11" s="1"/>
  <c r="L101" i="1"/>
  <c r="L92" i="1"/>
  <c r="L78" i="1"/>
  <c r="I76" i="11" s="1"/>
  <c r="L42" i="1"/>
  <c r="I40" i="11" s="1"/>
  <c r="L46" i="1"/>
  <c r="I44" i="11" s="1"/>
  <c r="L93" i="1"/>
  <c r="L65" i="1"/>
  <c r="L98" i="1"/>
  <c r="L40" i="1"/>
  <c r="I38" i="11" s="1"/>
  <c r="L121" i="1"/>
  <c r="I119" i="11" s="1"/>
  <c r="L82" i="1"/>
  <c r="I80" i="11" s="1"/>
  <c r="L67" i="1"/>
  <c r="I65" i="11" s="1"/>
  <c r="L69" i="1"/>
  <c r="I67" i="11" s="1"/>
  <c r="L95" i="1"/>
  <c r="I93" i="11" s="1"/>
  <c r="L49" i="1"/>
  <c r="I47" i="11" s="1"/>
  <c r="L94" i="1"/>
  <c r="I92" i="11" s="1"/>
  <c r="L23" i="1"/>
  <c r="L134" i="1"/>
  <c r="L61" i="1"/>
  <c r="L68" i="1"/>
  <c r="I66" i="11" s="1"/>
  <c r="L37" i="1"/>
  <c r="I35" i="11" s="1"/>
  <c r="L36" i="1"/>
  <c r="L22" i="1"/>
  <c r="L102" i="1"/>
  <c r="L130" i="1"/>
  <c r="L48" i="1"/>
  <c r="L135" i="1"/>
  <c r="I133" i="11" s="1"/>
  <c r="L129" i="1"/>
  <c r="L38" i="1"/>
  <c r="I36" i="11" s="1"/>
  <c r="L127" i="1"/>
  <c r="L51" i="1"/>
  <c r="L64" i="1"/>
  <c r="L60" i="1"/>
  <c r="L77" i="1"/>
  <c r="L56" i="1"/>
  <c r="I54" i="11" s="1"/>
  <c r="L103" i="1"/>
  <c r="I101" i="11" s="1"/>
  <c r="L28" i="1"/>
  <c r="I26" i="11" s="1"/>
  <c r="L117" i="1"/>
  <c r="L96" i="1"/>
  <c r="L45" i="1"/>
  <c r="L62" i="1"/>
  <c r="L43" i="1"/>
  <c r="L41" i="1"/>
  <c r="I39" i="11" s="1"/>
  <c r="L125" i="1"/>
  <c r="I123" i="11" s="1"/>
  <c r="L63" i="1"/>
  <c r="I61" i="11" s="1"/>
  <c r="L128" i="1"/>
  <c r="L133" i="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AY14" i="11" s="1"/>
  <c r="BA14" i="11" s="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E79" i="4"/>
  <c r="E78" i="4"/>
  <c r="E77" i="4"/>
  <c r="E82" i="4"/>
  <c r="E81" i="4"/>
  <c r="E75" i="4"/>
  <c r="E84" i="4"/>
  <c r="E83" i="4"/>
  <c r="H21" i="4"/>
  <c r="H31" i="4"/>
  <c r="H41" i="4"/>
  <c r="H51" i="4"/>
  <c r="H61" i="4"/>
  <c r="H71" i="4"/>
  <c r="H81" i="4"/>
  <c r="H91" i="4"/>
  <c r="H101" i="4"/>
  <c r="H111" i="4"/>
  <c r="H121" i="4"/>
  <c r="H131" i="4"/>
  <c r="H141" i="4"/>
  <c r="H151" i="4"/>
  <c r="H161" i="4"/>
  <c r="H171" i="4"/>
  <c r="H181" i="4"/>
  <c r="H191" i="4"/>
  <c r="H201" i="4"/>
  <c r="H211" i="4"/>
  <c r="H221" i="4"/>
  <c r="H231" i="4"/>
  <c r="H241" i="4"/>
  <c r="H251" i="4"/>
  <c r="F1" i="4"/>
  <c r="U75" i="11"/>
  <c r="U29" i="11"/>
  <c r="U26" i="11"/>
  <c r="U21" i="11"/>
  <c r="U28" i="11"/>
  <c r="U76" i="11"/>
  <c r="U54" i="11"/>
  <c r="U53" i="11"/>
  <c r="U50" i="11"/>
  <c r="U49" i="11"/>
  <c r="U48" i="11"/>
  <c r="U46" i="11"/>
  <c r="U41" i="11"/>
  <c r="U40" i="11"/>
  <c r="U102" i="11"/>
  <c r="U55" i="11"/>
  <c r="U51" i="11"/>
  <c r="U47" i="11"/>
  <c r="U52" i="11"/>
  <c r="U42" i="11"/>
  <c r="U44" i="11"/>
  <c r="U45" i="11"/>
  <c r="U33" i="11"/>
  <c r="U6" i="11"/>
  <c r="U7" i="11"/>
  <c r="AY6" i="11"/>
  <c r="AY7" i="11"/>
  <c r="U14" i="11"/>
  <c r="U5" i="11"/>
  <c r="U12" i="11"/>
  <c r="U13" i="11"/>
  <c r="U9" i="11"/>
  <c r="U11" i="11"/>
  <c r="U3" i="11"/>
  <c r="U10" i="11"/>
  <c r="E93" i="4"/>
  <c r="E92" i="4"/>
  <c r="E94" i="4"/>
  <c r="E87" i="4"/>
  <c r="E85" i="4"/>
  <c r="E88" i="4"/>
  <c r="E91" i="4"/>
  <c r="E89" i="4"/>
  <c r="V75" i="11"/>
  <c r="V29" i="11"/>
  <c r="V28" i="11"/>
  <c r="V26" i="11"/>
  <c r="V21"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E99" i="4"/>
  <c r="E101" i="4"/>
  <c r="E104" i="4"/>
  <c r="E97" i="4"/>
  <c r="E102" i="4"/>
  <c r="E98" i="4"/>
  <c r="E95" i="4"/>
  <c r="E103" i="4"/>
  <c r="B12" i="9"/>
  <c r="W75" i="11"/>
  <c r="W29" i="11"/>
  <c r="W26" i="11"/>
  <c r="W21" i="11"/>
  <c r="W28"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E111" i="4"/>
  <c r="E114" i="4"/>
  <c r="E108" i="4"/>
  <c r="E113" i="4"/>
  <c r="E107" i="4"/>
  <c r="E105" i="4"/>
  <c r="E112" i="4"/>
  <c r="E109" i="4"/>
  <c r="C11" i="4"/>
  <c r="C2" i="4"/>
  <c r="I2" i="4"/>
  <c r="D1" i="4"/>
  <c r="AY10" i="11"/>
  <c r="X75" i="11"/>
  <c r="X28" i="11"/>
  <c r="X21" i="11"/>
  <c r="X26" i="11"/>
  <c r="X29"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E115" i="4"/>
  <c r="E121" i="4"/>
  <c r="E119" i="4"/>
  <c r="E118" i="4"/>
  <c r="E124" i="4"/>
  <c r="E117" i="4"/>
  <c r="E123" i="4"/>
  <c r="E122" i="4"/>
  <c r="G11" i="4"/>
  <c r="F11" i="4"/>
  <c r="D11" i="4"/>
  <c r="G2" i="4"/>
  <c r="F2" i="4"/>
  <c r="C21" i="4"/>
  <c r="C3" i="4"/>
  <c r="C12" i="4"/>
  <c r="Y75" i="11"/>
  <c r="Y29" i="11"/>
  <c r="Y21" i="11"/>
  <c r="Y28" i="11"/>
  <c r="Y26"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E127" i="4"/>
  <c r="E133" i="4"/>
  <c r="E129" i="4"/>
  <c r="E131" i="4"/>
  <c r="E132" i="4"/>
  <c r="E128" i="4"/>
  <c r="E134" i="4"/>
  <c r="E125" i="4"/>
  <c r="G21" i="4"/>
  <c r="D21" i="4"/>
  <c r="F21" i="4"/>
  <c r="G3" i="4"/>
  <c r="F3" i="4"/>
  <c r="G12" i="4"/>
  <c r="F12" i="4"/>
  <c r="C31" i="4"/>
  <c r="C22" i="4"/>
  <c r="C13" i="4"/>
  <c r="C4" i="4"/>
  <c r="I4" i="4"/>
  <c r="Z75" i="11"/>
  <c r="Z28" i="11"/>
  <c r="Z26" i="11"/>
  <c r="Z29" i="11"/>
  <c r="Z21"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43" i="11"/>
  <c r="I126" i="11"/>
  <c r="I41" i="11"/>
  <c r="I99" i="11"/>
  <c r="I100" i="11"/>
  <c r="I20" i="11"/>
  <c r="I21" i="11"/>
  <c r="I131" i="11"/>
  <c r="I46" i="11"/>
  <c r="I95" i="11"/>
  <c r="I114" i="11"/>
  <c r="I96" i="11"/>
  <c r="I91" i="11"/>
  <c r="I94" i="11"/>
  <c r="I90" i="11"/>
  <c r="I89" i="11"/>
  <c r="I34" i="11"/>
  <c r="I60" i="11"/>
  <c r="I124" i="11"/>
  <c r="I59" i="11"/>
  <c r="I75" i="11"/>
  <c r="I85" i="11"/>
  <c r="I49" i="11"/>
  <c r="I45" i="11"/>
  <c r="I63" i="11"/>
  <c r="I132" i="11"/>
  <c r="I127" i="11"/>
  <c r="I102" i="11"/>
  <c r="I125" i="11"/>
  <c r="I48" i="11"/>
  <c r="I62" i="11"/>
  <c r="I78" i="11"/>
  <c r="I128" i="11"/>
  <c r="I97" i="11"/>
  <c r="I58" i="11"/>
  <c r="I115" i="11"/>
  <c r="E137" i="4"/>
  <c r="E141" i="4"/>
  <c r="E144" i="4"/>
  <c r="E139" i="4"/>
  <c r="E138" i="4"/>
  <c r="E143" i="4"/>
  <c r="E142" i="4"/>
  <c r="E135" i="4"/>
  <c r="G31" i="4"/>
  <c r="D31" i="4"/>
  <c r="F31" i="4"/>
  <c r="G4" i="4"/>
  <c r="F4" i="4"/>
  <c r="G13" i="4"/>
  <c r="F13" i="4"/>
  <c r="G22" i="4"/>
  <c r="F22" i="4"/>
  <c r="C41" i="4"/>
  <c r="C5" i="4"/>
  <c r="C14" i="4"/>
  <c r="C23" i="4"/>
  <c r="C32" i="4"/>
  <c r="AA75" i="11"/>
  <c r="AA26" i="11"/>
  <c r="AA21" i="11"/>
  <c r="AA29" i="11"/>
  <c r="AA28"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E151" i="4"/>
  <c r="E148" i="4"/>
  <c r="E145" i="4"/>
  <c r="E154" i="4"/>
  <c r="E153" i="4"/>
  <c r="E147" i="4"/>
  <c r="E149" i="4"/>
  <c r="E152" i="4"/>
  <c r="G6" i="4"/>
  <c r="F6" i="4"/>
  <c r="G14" i="4"/>
  <c r="F14" i="4"/>
  <c r="G32" i="4"/>
  <c r="F32" i="4"/>
  <c r="G5" i="4"/>
  <c r="F5" i="4"/>
  <c r="G41" i="4"/>
  <c r="D41" i="4"/>
  <c r="F41" i="4"/>
  <c r="G23" i="4"/>
  <c r="F23" i="4"/>
  <c r="C51" i="4"/>
  <c r="C42" i="4"/>
  <c r="C24" i="4"/>
  <c r="C15" i="4"/>
  <c r="C33" i="4"/>
  <c r="AB75" i="11"/>
  <c r="AB28" i="11"/>
  <c r="AB21" i="11"/>
  <c r="AB29" i="11"/>
  <c r="AB26" i="11"/>
  <c r="I6" i="4"/>
  <c r="C16" i="4"/>
  <c r="C26" i="4"/>
  <c r="C36" i="4"/>
  <c r="C46" i="4"/>
  <c r="C56" i="4"/>
  <c r="C66" i="4"/>
  <c r="C76" i="4"/>
  <c r="C86" i="4"/>
  <c r="C96" i="4"/>
  <c r="C106" i="4"/>
  <c r="C116" i="4"/>
  <c r="C126" i="4"/>
  <c r="C136" i="4"/>
  <c r="C146" i="4"/>
  <c r="C156" i="4"/>
  <c r="C166" i="4"/>
  <c r="C176" i="4"/>
  <c r="C186" i="4"/>
  <c r="C196" i="4"/>
  <c r="C206" i="4"/>
  <c r="C216" i="4"/>
  <c r="C226" i="4"/>
  <c r="C236" i="4"/>
  <c r="C246" i="4"/>
  <c r="C256" i="4"/>
  <c r="C7" i="4"/>
  <c r="I7" i="4"/>
  <c r="AB76" i="11"/>
  <c r="AB49" i="11"/>
  <c r="AB47" i="11"/>
  <c r="AB45" i="11"/>
  <c r="AB53" i="11"/>
  <c r="AB41" i="11"/>
  <c r="AB55" i="11"/>
  <c r="AB52" i="11"/>
  <c r="AB51" i="11"/>
  <c r="AB102" i="11"/>
  <c r="AB54" i="11"/>
  <c r="AB50" i="11"/>
  <c r="AB44" i="11"/>
  <c r="AB48" i="11"/>
  <c r="AB42" i="11"/>
  <c r="AB46" i="11"/>
  <c r="AB40" i="11"/>
  <c r="AB33" i="11"/>
  <c r="AB6" i="11"/>
  <c r="AB7" i="11"/>
  <c r="AB10" i="11"/>
  <c r="AB9" i="11"/>
  <c r="AB5" i="11"/>
  <c r="AB12" i="11"/>
  <c r="AB3" i="11"/>
  <c r="AB13" i="11"/>
  <c r="AB14" i="11"/>
  <c r="AB11"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c r="C17" i="4"/>
  <c r="C34" i="4"/>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I18" i="4"/>
  <c r="C20" i="4"/>
  <c r="C30" i="4"/>
  <c r="C40" i="4"/>
  <c r="C50" i="4"/>
  <c r="C60" i="4"/>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I21" i="4"/>
  <c r="I24" i="4"/>
  <c r="I27" i="4"/>
  <c r="I25" i="4"/>
  <c r="I23" i="4"/>
  <c r="I26" i="4"/>
  <c r="I38" i="4"/>
  <c r="I35" i="4"/>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I48" i="4"/>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I76" i="4"/>
  <c r="I67" i="4"/>
  <c r="C70" i="4"/>
  <c r="C80" i="4"/>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c r="C97" i="4"/>
  <c r="C105" i="4"/>
  <c r="C132" i="4"/>
  <c r="C88" i="4"/>
  <c r="D131" i="4"/>
  <c r="C114" i="4"/>
  <c r="C123" i="4"/>
  <c r="C141" i="4"/>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c r="C133" i="4"/>
  <c r="C142" i="4"/>
  <c r="C151" i="4"/>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c r="C152" i="4"/>
  <c r="D151" i="4"/>
  <c r="C108" i="4"/>
  <c r="C117" i="4"/>
  <c r="C161" i="4"/>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c r="D161" i="4"/>
  <c r="C162" i="4"/>
  <c r="C144" i="4"/>
  <c r="C171" i="4"/>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I134" i="4"/>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c r="C193" i="4"/>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c r="C221" i="4"/>
  <c r="D211" i="4"/>
  <c r="C203" i="4"/>
  <c r="C168" i="4"/>
  <c r="I168" i="4"/>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c r="C213" i="4"/>
  <c r="C169" i="4"/>
  <c r="C187" i="4"/>
  <c r="BD16"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c r="C188" i="4"/>
  <c r="C214" i="4"/>
  <c r="D231" i="4"/>
  <c r="C241" i="4"/>
  <c r="C205" i="4"/>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c r="C233" i="4"/>
  <c r="C251" i="4"/>
  <c r="D241" i="4"/>
  <c r="C198" i="4"/>
  <c r="I198" i="4"/>
  <c r="C242" i="4"/>
  <c r="C207" i="4"/>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c r="C217" i="4"/>
  <c r="C252" i="4"/>
  <c r="C208" i="4"/>
  <c r="I206" i="4"/>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c r="C254" i="4"/>
  <c r="C228" i="4"/>
  <c r="C230" i="4"/>
  <c r="G220" i="4"/>
  <c r="F220" i="4"/>
  <c r="I227" i="4"/>
  <c r="I225" i="4"/>
  <c r="I221" i="4"/>
  <c r="I219" i="4"/>
  <c r="I222" i="4"/>
  <c r="I223" i="4"/>
  <c r="I228" i="4"/>
  <c r="I224" i="4"/>
  <c r="G245" i="4"/>
  <c r="F245" i="4"/>
  <c r="G236" i="4"/>
  <c r="F236" i="4"/>
  <c r="F228" i="4"/>
  <c r="G228" i="4"/>
  <c r="G254" i="4"/>
  <c r="F254" i="4"/>
  <c r="F219" i="4"/>
  <c r="G219" i="4"/>
  <c r="G237" i="4"/>
  <c r="F237" i="4"/>
  <c r="C229" i="4"/>
  <c r="I237" i="4"/>
  <c r="C238" i="4"/>
  <c r="C247" i="4"/>
  <c r="C255" i="4"/>
  <c r="C240" i="4"/>
  <c r="G230" i="4"/>
  <c r="F230" i="4"/>
  <c r="I238" i="4"/>
  <c r="I233" i="4"/>
  <c r="I235" i="4"/>
  <c r="I236" i="4"/>
  <c r="I229" i="4"/>
  <c r="I231" i="4"/>
  <c r="I232" i="4"/>
  <c r="I234" i="4"/>
  <c r="F255" i="4"/>
  <c r="G255" i="4"/>
  <c r="F246" i="4"/>
  <c r="G246" i="4"/>
  <c r="F247" i="4"/>
  <c r="G247" i="4"/>
  <c r="F238" i="4"/>
  <c r="G238" i="4"/>
  <c r="F229" i="4"/>
  <c r="G229" i="4"/>
  <c r="C257" i="4"/>
  <c r="C239" i="4"/>
  <c r="I242" i="4"/>
  <c r="C248" i="4"/>
  <c r="I248" i="4"/>
  <c r="I246" i="4"/>
  <c r="I245" i="4"/>
  <c r="G240" i="4"/>
  <c r="F240" i="4"/>
  <c r="C250" i="4"/>
  <c r="C260" i="4"/>
  <c r="I244" i="4"/>
  <c r="I247" i="4"/>
  <c r="I243" i="4"/>
  <c r="I239" i="4"/>
  <c r="I241" i="4"/>
  <c r="F256" i="4"/>
  <c r="G256" i="4"/>
  <c r="F248" i="4"/>
  <c r="G248" i="4"/>
  <c r="F239" i="4"/>
  <c r="G239" i="4"/>
  <c r="F257" i="4"/>
  <c r="G257" i="4"/>
  <c r="C258" i="4"/>
  <c r="C249" i="4"/>
  <c r="I256" i="4"/>
  <c r="F260" i="4"/>
  <c r="G260" i="4"/>
  <c r="G250" i="4"/>
  <c r="F250" i="4"/>
  <c r="I258" i="4"/>
  <c r="I249" i="4"/>
  <c r="I251" i="4"/>
  <c r="I252" i="4"/>
  <c r="I254" i="4"/>
  <c r="I255" i="4"/>
  <c r="I253" i="4"/>
  <c r="I257" i="4"/>
  <c r="G249" i="4"/>
  <c r="F249" i="4"/>
  <c r="G258" i="4"/>
  <c r="F258" i="4"/>
  <c r="C259" i="4"/>
  <c r="I259" i="4"/>
  <c r="G259" i="4"/>
  <c r="F259" i="4"/>
  <c r="A29" i="8"/>
  <c r="A279" i="8"/>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c r="B30" i="8"/>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c r="B60" i="8"/>
  <c r="AC140" i="8"/>
  <c r="AC270" i="8"/>
  <c r="AC200" i="8"/>
  <c r="B200" i="8"/>
  <c r="AC130" i="8"/>
  <c r="B130" i="8"/>
  <c r="AC170" i="8"/>
  <c r="AC220" i="8"/>
  <c r="B220" i="8"/>
  <c r="AC70" i="8"/>
  <c r="B70" i="8"/>
  <c r="AC210" i="8"/>
  <c r="AC110" i="8"/>
  <c r="AC230" i="8"/>
  <c r="AC40" i="8"/>
  <c r="B40" i="8"/>
  <c r="AC120" i="8"/>
  <c r="B120" i="8"/>
  <c r="AC260" i="8"/>
  <c r="B260" i="8"/>
  <c r="AC280" i="8"/>
  <c r="B280" i="8"/>
  <c r="AC80" i="8"/>
  <c r="B80" i="8"/>
  <c r="AC180" i="8"/>
  <c r="B180" i="8"/>
  <c r="AC100" i="8"/>
  <c r="AC160" i="8"/>
  <c r="AC250" i="8"/>
  <c r="B250" i="8"/>
  <c r="AC50" i="8"/>
  <c r="B50" i="8"/>
  <c r="AC240" i="8"/>
  <c r="B240" i="8"/>
  <c r="AC90" i="8"/>
  <c r="B90" i="8"/>
  <c r="AC150" i="8"/>
  <c r="B150" i="8"/>
  <c r="AC190" i="8"/>
  <c r="B190" i="8"/>
  <c r="AC31" i="8"/>
  <c r="B31" i="8"/>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c r="AC251" i="8"/>
  <c r="AC81" i="8"/>
  <c r="AC41" i="8"/>
  <c r="B41" i="8"/>
  <c r="AC71" i="8"/>
  <c r="B71" i="8"/>
  <c r="AC201" i="8"/>
  <c r="B201" i="8"/>
  <c r="AC91" i="8"/>
  <c r="AC161" i="8"/>
  <c r="B161" i="8"/>
  <c r="AC281" i="8"/>
  <c r="AC231" i="8"/>
  <c r="B231" i="8"/>
  <c r="AC221" i="8"/>
  <c r="AC271" i="8"/>
  <c r="AC32" i="8"/>
  <c r="B32" i="8"/>
  <c r="AC241" i="8"/>
  <c r="B241" i="8"/>
  <c r="AC101" i="8"/>
  <c r="AC261" i="8"/>
  <c r="B261" i="8"/>
  <c r="AC111" i="8"/>
  <c r="AC171" i="8"/>
  <c r="AC141" i="8"/>
  <c r="AC191" i="8"/>
  <c r="B191" i="8"/>
  <c r="AC51" i="8"/>
  <c r="B51" i="8"/>
  <c r="AC181" i="8"/>
  <c r="B181" i="8"/>
  <c r="AC121" i="8"/>
  <c r="B121" i="8"/>
  <c r="AC211" i="8"/>
  <c r="B211" i="8"/>
  <c r="AC131" i="8"/>
  <c r="AC61" i="8"/>
  <c r="B61" i="8"/>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c r="AC192" i="8"/>
  <c r="AC142" i="8"/>
  <c r="AC102" i="8"/>
  <c r="B102" i="8"/>
  <c r="AC222" i="8"/>
  <c r="B222" i="8"/>
  <c r="AC92" i="8"/>
  <c r="B92" i="8"/>
  <c r="AC82" i="8"/>
  <c r="B82" i="8"/>
  <c r="B81" i="8"/>
  <c r="B221" i="8"/>
  <c r="B91" i="8"/>
  <c r="B101" i="8"/>
  <c r="AC122" i="8"/>
  <c r="B122" i="8"/>
  <c r="AC172" i="8"/>
  <c r="AC242" i="8"/>
  <c r="AC232" i="8"/>
  <c r="B232" i="8"/>
  <c r="AC202" i="8"/>
  <c r="B202" i="8"/>
  <c r="AC252" i="8"/>
  <c r="AC62" i="8"/>
  <c r="B62" i="8"/>
  <c r="AC182" i="8"/>
  <c r="B182" i="8"/>
  <c r="AC262" i="8"/>
  <c r="AC272" i="8"/>
  <c r="AC162" i="8"/>
  <c r="B162" i="8"/>
  <c r="AC42" i="8"/>
  <c r="B42" i="8"/>
  <c r="B141" i="8"/>
  <c r="AC112" i="8"/>
  <c r="AC33" i="8"/>
  <c r="AC282" i="8"/>
  <c r="B282" i="8"/>
  <c r="AC72" i="8"/>
  <c r="B72" i="8"/>
  <c r="AC152" i="8"/>
  <c r="B152" i="8"/>
  <c r="B271" i="8"/>
  <c r="AC132" i="8"/>
  <c r="B132" i="8"/>
  <c r="AC52" i="8"/>
  <c r="B52" i="8"/>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c r="AC214" i="8"/>
  <c r="AC175" i="8"/>
  <c r="AC174" i="8"/>
  <c r="B174" i="8"/>
  <c r="AC244" i="8"/>
  <c r="B244" i="8"/>
  <c r="AC245" i="8"/>
  <c r="AC205" i="8"/>
  <c r="AC204" i="8"/>
  <c r="AC134" i="8"/>
  <c r="B134" i="8"/>
  <c r="AC135" i="8"/>
  <c r="AC185" i="8"/>
  <c r="AC184" i="8"/>
  <c r="AC55" i="8"/>
  <c r="AC54" i="8"/>
  <c r="B54" i="8"/>
  <c r="AC36" i="8"/>
  <c r="AC255" i="8"/>
  <c r="AC254" i="8"/>
  <c r="AC95" i="8"/>
  <c r="AC94" i="8"/>
  <c r="B94" i="8"/>
  <c r="AC65" i="8"/>
  <c r="AC64" i="8"/>
  <c r="AC264" i="8"/>
  <c r="B264" i="8"/>
  <c r="AC265" i="8"/>
  <c r="AC75" i="8"/>
  <c r="AC74" i="8"/>
  <c r="B74" i="8"/>
  <c r="AC45" i="8"/>
  <c r="AC44" i="8"/>
  <c r="AC225" i="8"/>
  <c r="AC224" i="8"/>
  <c r="AC275" i="8"/>
  <c r="AC274" i="8"/>
  <c r="AC165" i="8"/>
  <c r="AC164" i="8"/>
  <c r="AC144" i="8"/>
  <c r="AC145" i="8"/>
  <c r="AC195" i="8"/>
  <c r="AC194" i="8"/>
  <c r="B194" i="8"/>
  <c r="AC285" i="8"/>
  <c r="AC284" i="8"/>
  <c r="AC114" i="8"/>
  <c r="B114" i="8"/>
  <c r="AC115" i="8"/>
  <c r="AC155" i="8"/>
  <c r="AC154" i="8"/>
  <c r="B154" i="8"/>
  <c r="AC125" i="8"/>
  <c r="AC124" i="8"/>
  <c r="B124" i="8"/>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c r="AC86" i="8"/>
  <c r="AC96" i="8"/>
  <c r="B144" i="8"/>
  <c r="AC116" i="8"/>
  <c r="AC226" i="8"/>
  <c r="AC186" i="8"/>
  <c r="AC246" i="8"/>
  <c r="AC286" i="8"/>
  <c r="AC46" i="8"/>
  <c r="B104" i="8"/>
  <c r="B284" i="8"/>
  <c r="B164" i="8"/>
  <c r="AC106" i="8"/>
  <c r="AC166" i="8"/>
  <c r="AC66" i="8"/>
  <c r="AC256" i="8"/>
  <c r="AC37" i="8"/>
  <c r="AC38" i="8"/>
  <c r="AC136" i="8"/>
  <c r="B184" i="8"/>
  <c r="AC126" i="8"/>
  <c r="AC176" i="8"/>
  <c r="AC216" i="8"/>
  <c r="AC196" i="8"/>
  <c r="AC76" i="8"/>
  <c r="AC56" i="8"/>
  <c r="B64" i="8"/>
  <c r="B224" i="8"/>
  <c r="B84" i="8"/>
  <c r="AC236" i="8"/>
  <c r="AC276" i="8"/>
  <c r="B274" i="8"/>
  <c r="B44" i="8"/>
  <c r="B234" i="8"/>
  <c r="AC156" i="8"/>
  <c r="AC146" i="8"/>
  <c r="AC266" i="8"/>
  <c r="AC206" i="8"/>
  <c r="A217" i="8"/>
  <c r="A218" i="8"/>
  <c r="A87" i="8"/>
  <c r="A88" i="8"/>
  <c r="A137" i="8"/>
  <c r="A138" i="8"/>
  <c r="A167" i="8"/>
  <c r="A168" i="8"/>
  <c r="A277" i="8"/>
  <c r="A278" i="8"/>
  <c r="A127" i="8"/>
  <c r="A128" i="8"/>
  <c r="A267" i="8"/>
  <c r="A268" i="8"/>
  <c r="A77" i="8"/>
  <c r="A78" i="8"/>
  <c r="A147" i="8"/>
  <c r="A148" i="8"/>
  <c r="A197" i="8"/>
  <c r="A198" i="8"/>
  <c r="A247" i="8"/>
  <c r="A248" i="8"/>
  <c r="A177" i="8"/>
  <c r="A178" i="8"/>
  <c r="A57" i="8"/>
  <c r="A58" i="8"/>
  <c r="A227" i="8"/>
  <c r="A228" i="8"/>
  <c r="A67" i="8"/>
  <c r="A68" i="8"/>
  <c r="A287" i="8"/>
  <c r="A288" i="8"/>
  <c r="A117" i="8"/>
  <c r="A118" i="8"/>
  <c r="A257" i="8"/>
  <c r="A258" i="8"/>
  <c r="A157" i="8"/>
  <c r="A158" i="8"/>
  <c r="A207" i="8"/>
  <c r="A208" i="8"/>
  <c r="A237" i="8"/>
  <c r="A238" i="8"/>
  <c r="A107" i="8"/>
  <c r="A108" i="8"/>
  <c r="A97" i="8"/>
  <c r="A98" i="8"/>
  <c r="A187" i="8"/>
  <c r="A188" i="8"/>
  <c r="A47" i="8"/>
  <c r="A48" i="8"/>
  <c r="B10" i="8"/>
  <c r="B18" i="9"/>
  <c r="B38" i="8"/>
  <c r="B33" i="8"/>
  <c r="B7" i="8"/>
  <c r="B15" i="9"/>
  <c r="B9" i="8"/>
  <c r="B17" i="9"/>
  <c r="B37" i="8"/>
  <c r="AC67" i="8"/>
  <c r="AC287" i="8"/>
  <c r="AC288" i="8"/>
  <c r="B288" i="8"/>
  <c r="B283" i="8"/>
  <c r="AC267" i="8"/>
  <c r="AC268" i="8"/>
  <c r="B268" i="8"/>
  <c r="B263" i="8"/>
  <c r="AC197" i="8"/>
  <c r="AC198" i="8"/>
  <c r="B198" i="8"/>
  <c r="B193" i="8"/>
  <c r="AC227" i="8"/>
  <c r="AC97" i="8"/>
  <c r="AC98" i="8"/>
  <c r="B98" i="8"/>
  <c r="B93" i="8"/>
  <c r="AC277" i="8"/>
  <c r="AC167" i="8"/>
  <c r="AC137" i="8"/>
  <c r="AC138" i="8"/>
  <c r="B138" i="8"/>
  <c r="B133" i="8"/>
  <c r="AC207" i="8"/>
  <c r="AC208" i="8"/>
  <c r="B208" i="8"/>
  <c r="B203" i="8"/>
  <c r="AC147" i="8"/>
  <c r="AC148" i="8"/>
  <c r="B148" i="8"/>
  <c r="B143" i="8"/>
  <c r="AC127" i="8"/>
  <c r="AC237" i="8"/>
  <c r="AC217" i="8"/>
  <c r="AC247" i="8"/>
  <c r="AC117" i="8"/>
  <c r="AC157" i="8"/>
  <c r="AC107" i="8"/>
  <c r="AC47" i="8"/>
  <c r="AC48" i="8"/>
  <c r="B48" i="8"/>
  <c r="B43" i="8"/>
  <c r="AC57" i="8"/>
  <c r="AC77" i="8"/>
  <c r="AC177" i="8"/>
  <c r="AC178" i="8"/>
  <c r="B178" i="8"/>
  <c r="B173" i="8"/>
  <c r="AC257" i="8"/>
  <c r="AC187" i="8"/>
  <c r="AC188" i="8"/>
  <c r="B188" i="8"/>
  <c r="B183" i="8"/>
  <c r="AC87" i="8"/>
  <c r="AC88" i="8"/>
  <c r="B88" i="8"/>
  <c r="B83" i="8"/>
  <c r="B11" i="8"/>
  <c r="B12" i="8"/>
  <c r="B20" i="9"/>
  <c r="B177" i="8"/>
  <c r="B287" i="8"/>
  <c r="B207" i="8"/>
  <c r="B197" i="8"/>
  <c r="B47" i="8"/>
  <c r="B147" i="8"/>
  <c r="B137" i="8"/>
  <c r="B117" i="8"/>
  <c r="AC118" i="8"/>
  <c r="B118" i="8"/>
  <c r="B113" i="8"/>
  <c r="B277" i="8"/>
  <c r="AC278" i="8"/>
  <c r="B278" i="8"/>
  <c r="B273" i="8"/>
  <c r="B237" i="8"/>
  <c r="AC238" i="8"/>
  <c r="B238" i="8"/>
  <c r="B233" i="8"/>
  <c r="B227" i="8"/>
  <c r="AC228" i="8"/>
  <c r="B228" i="8"/>
  <c r="B223" i="8"/>
  <c r="B77" i="8"/>
  <c r="AC78" i="8"/>
  <c r="B78" i="8"/>
  <c r="B73" i="8"/>
  <c r="B247" i="8"/>
  <c r="AC248" i="8"/>
  <c r="B248" i="8"/>
  <c r="B243" i="8"/>
  <c r="B217" i="8"/>
  <c r="AC218" i="8"/>
  <c r="B218" i="8"/>
  <c r="B213" i="8"/>
  <c r="AC58" i="8"/>
  <c r="B58" i="8"/>
  <c r="B53" i="8"/>
  <c r="B127" i="8"/>
  <c r="AC128" i="8"/>
  <c r="B128" i="8"/>
  <c r="B123" i="8"/>
  <c r="B257" i="8"/>
  <c r="AC258" i="8"/>
  <c r="B258" i="8"/>
  <c r="B253" i="8"/>
  <c r="B157" i="8"/>
  <c r="AC158" i="8"/>
  <c r="B158" i="8"/>
  <c r="B153" i="8"/>
  <c r="B167" i="8"/>
  <c r="AC168" i="8"/>
  <c r="B168" i="8"/>
  <c r="B163" i="8"/>
  <c r="B87" i="8"/>
  <c r="B107" i="8"/>
  <c r="AC108" i="8"/>
  <c r="B108" i="8"/>
  <c r="B103" i="8"/>
  <c r="B67" i="8"/>
  <c r="AC68" i="8"/>
  <c r="B68" i="8"/>
  <c r="B63" i="8"/>
  <c r="B187" i="8"/>
  <c r="B97" i="8"/>
  <c r="B57" i="8"/>
  <c r="B267" i="8"/>
  <c r="B19" i="9"/>
  <c r="B6" i="8"/>
  <c r="B14" i="9"/>
  <c r="T4" i="1"/>
  <c r="P4" i="1"/>
  <c r="W4" i="1"/>
  <c r="Z4" i="1"/>
  <c r="S4" i="1"/>
  <c r="Y4" i="1"/>
  <c r="Q4" i="1"/>
  <c r="X4" i="1"/>
  <c r="O4" i="1"/>
  <c r="U4" i="1"/>
  <c r="R4" i="1"/>
  <c r="V4" i="1"/>
  <c r="AT39" i="11" l="1"/>
  <c r="AC57" i="11"/>
  <c r="AE57" i="11"/>
  <c r="AN57" i="11"/>
  <c r="AR57" i="11"/>
  <c r="AJ57" i="11"/>
  <c r="AI57" i="11"/>
  <c r="AH57" i="11"/>
  <c r="AU57" i="11"/>
  <c r="AK57" i="11"/>
  <c r="AF57" i="11"/>
  <c r="AG57" i="11"/>
  <c r="AD57" i="11"/>
  <c r="AO57" i="11"/>
  <c r="AT57" i="11"/>
  <c r="AQ70" i="11"/>
  <c r="AL82" i="11"/>
  <c r="AF82" i="11"/>
  <c r="AT82" i="11"/>
  <c r="AU82" i="11"/>
  <c r="AC82" i="11"/>
  <c r="AQ82" i="11"/>
  <c r="AD82" i="11"/>
  <c r="AH82" i="11"/>
  <c r="AP82" i="11"/>
  <c r="AN82" i="11"/>
  <c r="AM82" i="11"/>
  <c r="AE82" i="11"/>
  <c r="AG82" i="11"/>
  <c r="AK82" i="11"/>
  <c r="AS82" i="11"/>
  <c r="AI82" i="11"/>
  <c r="AF92" i="11"/>
  <c r="AS92" i="11"/>
  <c r="AR92" i="11"/>
  <c r="AO92" i="11"/>
  <c r="AK92" i="11"/>
  <c r="AJ97" i="11"/>
  <c r="AS97" i="11"/>
  <c r="AP97" i="11"/>
  <c r="AL97" i="11"/>
  <c r="AR97" i="11"/>
  <c r="AO97" i="11"/>
  <c r="AK97" i="11"/>
  <c r="AN97" i="11"/>
  <c r="AU97" i="11"/>
  <c r="AQ97" i="11"/>
  <c r="AM97" i="11"/>
  <c r="AC97" i="11"/>
  <c r="AF97" i="11"/>
  <c r="AE97" i="11"/>
  <c r="AG97" i="11"/>
  <c r="AH97" i="11"/>
  <c r="AT97" i="11"/>
  <c r="AM109" i="11"/>
  <c r="AJ109" i="11"/>
  <c r="AE109" i="11"/>
  <c r="AO109" i="11"/>
  <c r="AR109" i="11"/>
  <c r="AL109" i="11"/>
  <c r="AI109" i="11"/>
  <c r="AN109" i="11"/>
  <c r="AS109" i="11"/>
  <c r="AP109" i="11"/>
  <c r="AF109" i="11"/>
  <c r="AH109" i="11"/>
  <c r="AU109" i="11"/>
  <c r="AT109" i="11"/>
  <c r="AG109" i="11"/>
  <c r="AC109" i="11"/>
  <c r="AH112" i="11"/>
  <c r="AO112" i="11"/>
  <c r="AS112" i="11"/>
  <c r="AM112" i="11"/>
  <c r="AN112" i="11"/>
  <c r="AK112" i="11"/>
  <c r="AF112" i="11"/>
  <c r="AG112" i="11"/>
  <c r="AQ112" i="11"/>
  <c r="AL112" i="11"/>
  <c r="AR112" i="11"/>
  <c r="AL116" i="11"/>
  <c r="AG116" i="11"/>
  <c r="AC116" i="11"/>
  <c r="AR116" i="11"/>
  <c r="AI116" i="11"/>
  <c r="AP116" i="11"/>
  <c r="AF116" i="11"/>
  <c r="AQ116" i="11"/>
  <c r="AO116" i="11"/>
  <c r="AH116" i="11"/>
  <c r="AT116" i="11"/>
  <c r="AE116" i="11"/>
  <c r="AS116" i="11"/>
  <c r="AU116" i="11"/>
  <c r="AN118" i="11"/>
  <c r="AG118" i="11"/>
  <c r="AF118" i="11"/>
  <c r="AI118" i="11"/>
  <c r="AH118" i="11"/>
  <c r="AL118" i="11"/>
  <c r="AE118" i="11"/>
  <c r="AJ118" i="11"/>
  <c r="AS118" i="11"/>
  <c r="AM118" i="11"/>
  <c r="AO118" i="11"/>
  <c r="AC118" i="11"/>
  <c r="AQ118" i="11"/>
  <c r="AD118" i="11"/>
  <c r="AK120" i="11"/>
  <c r="AJ120" i="11"/>
  <c r="AE120" i="11"/>
  <c r="AF120" i="11"/>
  <c r="AP120" i="11"/>
  <c r="AC120" i="11"/>
  <c r="AI125" i="11"/>
  <c r="AL125" i="11"/>
  <c r="AT125" i="11"/>
  <c r="AU125" i="11"/>
  <c r="AN125" i="11"/>
  <c r="AK125" i="11"/>
  <c r="AD125" i="11"/>
  <c r="AF125" i="11"/>
  <c r="AR125" i="11"/>
  <c r="AC125" i="11"/>
  <c r="AM125" i="11"/>
  <c r="AP125" i="11"/>
  <c r="AJ125" i="11"/>
  <c r="AE125" i="11"/>
  <c r="AH125" i="11"/>
  <c r="AO125" i="11"/>
  <c r="AM128" i="11"/>
  <c r="AN128" i="11"/>
  <c r="AO128" i="11"/>
  <c r="AK128" i="11"/>
  <c r="AG128" i="11"/>
  <c r="AS128" i="11"/>
  <c r="AF128" i="11"/>
  <c r="AC128" i="11"/>
  <c r="AQ128" i="11"/>
  <c r="AR128" i="11"/>
  <c r="AE128" i="11"/>
  <c r="AH128" i="11"/>
  <c r="AK134" i="11"/>
  <c r="AH134" i="11"/>
  <c r="AM134" i="11"/>
  <c r="AL134" i="11"/>
  <c r="AO134" i="11"/>
  <c r="AP134" i="11"/>
  <c r="AQ134" i="11"/>
  <c r="AG134" i="11"/>
  <c r="AD134" i="11"/>
  <c r="AC134" i="11"/>
  <c r="AF134" i="11"/>
  <c r="AE134" i="11"/>
  <c r="AJ134" i="11"/>
  <c r="AT135" i="11"/>
  <c r="AL135" i="11"/>
  <c r="AF135" i="11"/>
  <c r="AD135" i="11"/>
  <c r="AN135" i="11"/>
  <c r="AC135" i="11"/>
  <c r="AI135" i="11"/>
  <c r="AM135" i="11"/>
  <c r="AE135" i="11"/>
  <c r="AG135" i="11"/>
  <c r="AH135" i="11"/>
  <c r="AS135" i="11"/>
  <c r="AR135" i="11"/>
  <c r="AO135" i="11"/>
  <c r="AQ143" i="11"/>
  <c r="AE143" i="11"/>
  <c r="AL143" i="11"/>
  <c r="AN143" i="11"/>
  <c r="AO143" i="11"/>
  <c r="AH143" i="11"/>
  <c r="AG143" i="11"/>
  <c r="AU143" i="11"/>
  <c r="AC143" i="11"/>
  <c r="AD143" i="11"/>
  <c r="AK143" i="11"/>
  <c r="AM143" i="11"/>
  <c r="AR143" i="11"/>
  <c r="AP143" i="11"/>
  <c r="AI143" i="11"/>
  <c r="AJ143" i="11"/>
  <c r="AS143" i="11"/>
  <c r="AO144" i="11"/>
  <c r="AN144" i="11"/>
  <c r="AI144" i="11"/>
  <c r="AL144" i="11"/>
  <c r="AF144" i="11"/>
  <c r="AS144" i="11"/>
  <c r="AK144" i="11"/>
  <c r="AG144" i="11"/>
  <c r="AU144" i="11"/>
  <c r="AR144" i="11"/>
  <c r="AQ144" i="11"/>
  <c r="AP144" i="11"/>
  <c r="AC144" i="11"/>
  <c r="AH144" i="11"/>
  <c r="AJ144" i="11"/>
  <c r="AD144" i="11"/>
  <c r="AE144" i="11"/>
  <c r="AE145" i="11"/>
  <c r="AF145" i="11"/>
  <c r="AM145" i="11"/>
  <c r="AI145" i="11"/>
  <c r="AJ145" i="11"/>
  <c r="AO145" i="11"/>
  <c r="AL145" i="11"/>
  <c r="AH145" i="11"/>
  <c r="AN145" i="11"/>
  <c r="AC145" i="11"/>
  <c r="AG145" i="11"/>
  <c r="AR145" i="11"/>
  <c r="AP145" i="11"/>
  <c r="AU145" i="11"/>
  <c r="AI147" i="11"/>
  <c r="AH147" i="11"/>
  <c r="AC147" i="11"/>
  <c r="AS147" i="11"/>
  <c r="AP147" i="11"/>
  <c r="AG147" i="11"/>
  <c r="AM147" i="11"/>
  <c r="AL147" i="11"/>
  <c r="AN147" i="11"/>
  <c r="AK147" i="11"/>
  <c r="AF147" i="11"/>
  <c r="AT147" i="11"/>
  <c r="AO147" i="11"/>
  <c r="AQ147" i="11"/>
  <c r="AD147" i="11"/>
  <c r="AJ147" i="11"/>
  <c r="AS149" i="11"/>
  <c r="AO149" i="11"/>
  <c r="AN149" i="11"/>
  <c r="AI149" i="11"/>
  <c r="AH149" i="11"/>
  <c r="AG149" i="11"/>
  <c r="AQ149" i="11"/>
  <c r="AJ149" i="11"/>
  <c r="AD149" i="11"/>
  <c r="AK149" i="11"/>
  <c r="AL149" i="11"/>
  <c r="AU149" i="11"/>
  <c r="AC149" i="11"/>
  <c r="AP149" i="11"/>
  <c r="AJ151" i="11"/>
  <c r="AK151" i="11"/>
  <c r="AO151" i="11"/>
  <c r="AF151" i="11"/>
  <c r="AH151" i="11"/>
  <c r="AQ151" i="11"/>
  <c r="AP151" i="11"/>
  <c r="AE151" i="11"/>
  <c r="AG151" i="11"/>
  <c r="AC151" i="11"/>
  <c r="AT151" i="11"/>
  <c r="AU151" i="11"/>
  <c r="AD151" i="11"/>
  <c r="AN151" i="11"/>
  <c r="AC166" i="11"/>
  <c r="AS166" i="11"/>
  <c r="AI166" i="11"/>
  <c r="AH166" i="11"/>
  <c r="AF166" i="11"/>
  <c r="AE166" i="11"/>
  <c r="AL166" i="11"/>
  <c r="AT166" i="11"/>
  <c r="AK166" i="11"/>
  <c r="AO166" i="11"/>
  <c r="AG166" i="11"/>
  <c r="AM166" i="11"/>
  <c r="AQ166" i="11"/>
  <c r="AD166" i="11"/>
  <c r="AP166" i="11"/>
  <c r="AN166" i="11"/>
  <c r="AR167" i="11"/>
  <c r="AH167" i="11"/>
  <c r="AG167" i="11"/>
  <c r="AF167" i="11"/>
  <c r="AJ167" i="11"/>
  <c r="AN167" i="11"/>
  <c r="AI167" i="11"/>
  <c r="AU167" i="11"/>
  <c r="AT167" i="11"/>
  <c r="AO167" i="11"/>
  <c r="AL167" i="11"/>
  <c r="AP167" i="11"/>
  <c r="AC167" i="11"/>
  <c r="AD167" i="11"/>
  <c r="AO170" i="11"/>
  <c r="AL170" i="11"/>
  <c r="AH170" i="11"/>
  <c r="AJ170" i="11"/>
  <c r="AG170" i="11"/>
  <c r="AP170" i="11"/>
  <c r="AN170" i="11"/>
  <c r="AT170" i="11"/>
  <c r="AS170" i="11"/>
  <c r="AU170" i="11"/>
  <c r="AR170" i="11"/>
  <c r="AE170" i="11"/>
  <c r="AK170" i="11"/>
  <c r="AC170" i="11"/>
  <c r="AD170" i="11"/>
  <c r="AC196" i="11"/>
  <c r="AD196" i="11"/>
  <c r="AR196" i="11"/>
  <c r="AE196" i="11"/>
  <c r="AG196" i="11"/>
  <c r="AT196" i="11"/>
  <c r="AH196" i="11"/>
  <c r="AO196" i="11"/>
  <c r="AI196" i="11"/>
  <c r="AF196" i="11"/>
  <c r="AQ196" i="11"/>
  <c r="AL196" i="11"/>
  <c r="AK196" i="11"/>
  <c r="AU196" i="11"/>
  <c r="AM196" i="11"/>
  <c r="AS196" i="11"/>
  <c r="AJ212" i="11"/>
  <c r="AQ214" i="11"/>
  <c r="AO214" i="11"/>
  <c r="AJ214" i="11"/>
  <c r="AN214" i="11"/>
  <c r="AE214" i="11"/>
  <c r="AH214" i="11"/>
  <c r="AD214" i="11"/>
  <c r="AF214" i="11"/>
  <c r="AI214" i="11"/>
  <c r="AC214" i="11"/>
  <c r="AG214" i="11"/>
  <c r="AM214" i="11"/>
  <c r="AK214" i="11"/>
  <c r="AL214" i="11"/>
  <c r="AR214" i="11"/>
  <c r="AP214" i="11"/>
  <c r="AU214" i="11"/>
  <c r="AP215" i="11"/>
  <c r="AT215" i="11"/>
  <c r="AL215" i="11"/>
  <c r="AI215" i="11"/>
  <c r="AC215" i="11"/>
  <c r="AM215" i="11"/>
  <c r="AF215" i="11"/>
  <c r="AJ215" i="11"/>
  <c r="AG215" i="11"/>
  <c r="AH215" i="11"/>
  <c r="AQ215" i="11"/>
  <c r="AN215" i="11"/>
  <c r="AK215" i="11"/>
  <c r="AD215" i="11"/>
  <c r="AE215" i="11"/>
  <c r="AU215" i="11"/>
  <c r="AR215" i="11"/>
  <c r="AK229" i="11"/>
  <c r="AD229" i="11"/>
  <c r="AN229" i="11"/>
  <c r="AH229" i="11"/>
  <c r="AG229" i="11"/>
  <c r="AU229" i="11"/>
  <c r="AM229" i="11"/>
  <c r="AR229" i="11"/>
  <c r="AS229" i="11"/>
  <c r="AI229" i="11"/>
  <c r="AT229" i="11"/>
  <c r="AF229" i="11"/>
  <c r="AJ229" i="11"/>
  <c r="AO229" i="11"/>
  <c r="AC229" i="11"/>
  <c r="AL229" i="11"/>
  <c r="AE229" i="11"/>
  <c r="AS242" i="11"/>
  <c r="AD242" i="11"/>
  <c r="AL242" i="11"/>
  <c r="AQ242" i="11"/>
  <c r="AT242" i="11"/>
  <c r="AO242" i="11"/>
  <c r="AF242" i="11"/>
  <c r="AR242" i="11"/>
  <c r="AK242" i="11"/>
  <c r="AN242" i="11"/>
  <c r="AM242" i="11"/>
  <c r="AE242" i="11"/>
  <c r="AH242" i="11"/>
  <c r="AJ242" i="11"/>
  <c r="AI242" i="11"/>
  <c r="AC242" i="11"/>
  <c r="AU242" i="11"/>
  <c r="AJ244" i="11"/>
  <c r="AH244" i="11"/>
  <c r="AC244" i="11"/>
  <c r="AD244" i="11"/>
  <c r="AI244" i="11"/>
  <c r="AU244" i="11"/>
  <c r="AJ248" i="11"/>
  <c r="AP248" i="11"/>
  <c r="AD248" i="11"/>
  <c r="AU248" i="11"/>
  <c r="AK248" i="11"/>
  <c r="AQ248" i="11"/>
  <c r="AL248" i="11"/>
  <c r="AG248" i="11"/>
  <c r="AH248" i="11"/>
  <c r="AS248" i="11"/>
  <c r="AM248" i="11"/>
  <c r="AI248" i="11"/>
  <c r="AE248" i="11"/>
  <c r="AO248" i="11"/>
  <c r="AC248" i="11"/>
  <c r="AF248" i="11"/>
  <c r="AD249" i="11"/>
  <c r="AH249" i="11"/>
  <c r="AF249" i="11"/>
  <c r="AU249" i="11"/>
  <c r="AJ249" i="11"/>
  <c r="AM249" i="11"/>
  <c r="AE249" i="11"/>
  <c r="AQ251" i="11"/>
  <c r="AK251" i="11"/>
  <c r="AT251" i="11"/>
  <c r="AG251" i="11"/>
  <c r="AF251" i="11"/>
  <c r="AE251" i="11"/>
  <c r="AI251" i="11"/>
  <c r="AO251" i="11"/>
  <c r="AH251" i="11"/>
  <c r="AD251" i="11"/>
  <c r="AL251" i="11"/>
  <c r="AP251" i="11"/>
  <c r="AS251" i="11"/>
  <c r="AN251" i="11"/>
  <c r="AJ251" i="11"/>
  <c r="AR251" i="11"/>
  <c r="AC251" i="11"/>
  <c r="AT255" i="11"/>
  <c r="AE255" i="11"/>
  <c r="AH255" i="11"/>
  <c r="AR255" i="11"/>
  <c r="AD255" i="11"/>
  <c r="AU255" i="11"/>
  <c r="AQ255" i="11"/>
  <c r="AD257" i="11"/>
  <c r="AC257" i="11"/>
  <c r="AL257" i="11"/>
  <c r="AK257" i="11"/>
  <c r="AI257" i="11"/>
  <c r="AE257" i="11"/>
  <c r="AR257" i="11"/>
  <c r="AG257" i="11"/>
  <c r="AP257" i="11"/>
  <c r="AF257" i="11"/>
  <c r="AQ257" i="11"/>
  <c r="AH257" i="11"/>
  <c r="AU257" i="11"/>
  <c r="AJ257" i="11"/>
  <c r="AM257" i="11"/>
  <c r="AN259" i="11"/>
  <c r="AP259" i="11"/>
  <c r="AH259" i="11"/>
  <c r="AS259" i="11"/>
  <c r="AG259" i="11"/>
  <c r="AQ259" i="11"/>
  <c r="AF259" i="11"/>
  <c r="AR259" i="11"/>
  <c r="AM259" i="11"/>
  <c r="AU259" i="11"/>
  <c r="AO259" i="11"/>
  <c r="AC259" i="11"/>
  <c r="AE259" i="11"/>
  <c r="AT259" i="11"/>
  <c r="AD259" i="11"/>
  <c r="AI259" i="11"/>
  <c r="AL259" i="11"/>
  <c r="AK259" i="11"/>
  <c r="AU278" i="11"/>
  <c r="AT280" i="11"/>
  <c r="AO280" i="11"/>
  <c r="AE280" i="11"/>
  <c r="AC280" i="11"/>
  <c r="AS280" i="11"/>
  <c r="AH280" i="11"/>
  <c r="AI280" i="11"/>
  <c r="AG280" i="11"/>
  <c r="AF280" i="11"/>
  <c r="AM280" i="11"/>
  <c r="AD280" i="11"/>
  <c r="AJ280" i="11"/>
  <c r="AR280" i="11"/>
  <c r="AK280" i="11"/>
  <c r="AQ280" i="11"/>
  <c r="AN280" i="11"/>
  <c r="AL280" i="11"/>
  <c r="AP280" i="11"/>
  <c r="AO285" i="11"/>
  <c r="AS285" i="11"/>
  <c r="AG285" i="11"/>
  <c r="AE285" i="11"/>
  <c r="AI285" i="11"/>
  <c r="AU285" i="11"/>
  <c r="AL285" i="11"/>
  <c r="AD285" i="11"/>
  <c r="AP285" i="11"/>
  <c r="AT285" i="11"/>
  <c r="AM285" i="11"/>
  <c r="AJ285" i="11"/>
  <c r="AH285" i="11"/>
  <c r="AR285" i="11"/>
  <c r="AK285" i="11"/>
  <c r="AF285" i="11"/>
  <c r="AC285" i="11"/>
  <c r="AN285" i="11"/>
  <c r="AK290" i="11"/>
  <c r="AD290" i="11"/>
  <c r="AH290" i="11"/>
  <c r="AU290" i="11"/>
  <c r="AM290" i="11"/>
  <c r="AL290" i="11"/>
  <c r="AG290" i="11"/>
  <c r="AS290" i="11"/>
  <c r="AN290" i="11"/>
  <c r="AQ290" i="11"/>
  <c r="AF290" i="11"/>
  <c r="AP290" i="11"/>
  <c r="AI290" i="11"/>
  <c r="AJ290" i="11"/>
  <c r="AC290" i="11"/>
  <c r="AO290" i="11"/>
  <c r="AR291" i="11"/>
  <c r="AK291" i="11"/>
  <c r="AO291" i="11"/>
  <c r="AP291" i="11"/>
  <c r="AT291" i="11"/>
  <c r="AC291" i="11"/>
  <c r="AM291" i="11"/>
  <c r="AG291" i="11"/>
  <c r="AH291" i="11"/>
  <c r="AL291" i="11"/>
  <c r="AN291" i="11"/>
  <c r="AF291" i="11"/>
  <c r="AU291" i="11"/>
  <c r="AE291" i="11"/>
  <c r="AD291" i="11"/>
  <c r="AQ291" i="11"/>
  <c r="AJ291" i="11"/>
  <c r="AS291" i="11"/>
  <c r="AH296" i="11"/>
  <c r="AP296" i="11"/>
  <c r="AK296" i="11"/>
  <c r="AC296" i="11"/>
  <c r="AQ296" i="11"/>
  <c r="AE296" i="11"/>
  <c r="AL296" i="11"/>
  <c r="AM296" i="11"/>
  <c r="AN296" i="11"/>
  <c r="AO296" i="11"/>
  <c r="AS296" i="11"/>
  <c r="AR296" i="11"/>
  <c r="AI296" i="11"/>
  <c r="AG296" i="11"/>
  <c r="AT296" i="11"/>
  <c r="AT303" i="11"/>
  <c r="AD303" i="11"/>
  <c r="AI303" i="11"/>
  <c r="AS303" i="11"/>
  <c r="AC303" i="11"/>
  <c r="AU303" i="11"/>
  <c r="AM303" i="11"/>
  <c r="AP303" i="11"/>
  <c r="AO303" i="11"/>
  <c r="AJ303" i="11"/>
  <c r="AN303" i="11"/>
  <c r="AR303" i="11"/>
  <c r="AH303" i="11"/>
  <c r="AE303" i="11"/>
  <c r="AG303" i="11"/>
  <c r="AF303" i="11"/>
  <c r="AP426" i="11"/>
  <c r="AD426" i="11"/>
  <c r="AE446" i="11"/>
  <c r="AI446" i="11"/>
  <c r="AQ446" i="11"/>
  <c r="AT455" i="11"/>
  <c r="AC549" i="11"/>
  <c r="AP549" i="11"/>
  <c r="AK549" i="11"/>
  <c r="AJ567" i="11"/>
  <c r="AU567" i="11"/>
  <c r="AP580" i="11"/>
  <c r="AC582" i="11"/>
  <c r="AP582" i="11"/>
  <c r="AE582" i="11"/>
  <c r="AK582" i="11"/>
  <c r="AJ584" i="11"/>
  <c r="AK584" i="11"/>
  <c r="AN584" i="11"/>
  <c r="AD585" i="11"/>
  <c r="AP585" i="11"/>
  <c r="AU591" i="11"/>
  <c r="AL591" i="11"/>
  <c r="AR591" i="11"/>
  <c r="AO603" i="11"/>
  <c r="AJ603" i="11"/>
  <c r="AE609" i="11"/>
  <c r="AC609" i="11"/>
  <c r="AE615" i="11"/>
  <c r="AT615" i="11"/>
  <c r="AF615" i="11"/>
  <c r="AI615" i="11"/>
  <c r="AU615" i="11"/>
  <c r="AL615" i="11"/>
  <c r="AD617" i="11"/>
  <c r="AT617" i="11"/>
  <c r="AL617" i="11"/>
  <c r="AN617" i="11"/>
  <c r="AG618" i="11"/>
  <c r="AQ618" i="11"/>
  <c r="AL618" i="11"/>
  <c r="AO618" i="11"/>
  <c r="AC651" i="11"/>
  <c r="AE651" i="11"/>
  <c r="AD651" i="11"/>
  <c r="AC653" i="11"/>
  <c r="AL653" i="11"/>
  <c r="AR655" i="11"/>
  <c r="AE655" i="11"/>
  <c r="AC655" i="11"/>
  <c r="AN655" i="11"/>
  <c r="AQ658" i="11"/>
  <c r="AO658" i="11"/>
  <c r="AC658" i="11"/>
  <c r="AU658" i="11"/>
  <c r="AT661" i="11"/>
  <c r="AI661" i="11"/>
  <c r="AS661" i="11"/>
  <c r="AO673" i="11"/>
  <c r="AC673" i="11"/>
  <c r="AP673" i="11"/>
  <c r="AS673" i="11"/>
  <c r="AQ674" i="11"/>
  <c r="AD674" i="11"/>
  <c r="AU674" i="11"/>
  <c r="AG674" i="11"/>
  <c r="AC674" i="11"/>
  <c r="AC676" i="11"/>
  <c r="AF676" i="11"/>
  <c r="AG676" i="11"/>
  <c r="AI676" i="11"/>
  <c r="AR676" i="11"/>
  <c r="AH676" i="11"/>
  <c r="AO678" i="11"/>
  <c r="AD678" i="11"/>
  <c r="AL678" i="11"/>
  <c r="AU678" i="11"/>
  <c r="AK696" i="11"/>
  <c r="AF696" i="11"/>
  <c r="AQ697" i="11"/>
  <c r="AH697" i="11"/>
  <c r="AO697" i="11"/>
  <c r="AE697" i="11"/>
  <c r="AR697" i="11"/>
  <c r="AM700" i="11"/>
  <c r="AN700" i="11"/>
  <c r="AE700" i="11"/>
  <c r="AC700" i="11"/>
  <c r="AR700" i="11"/>
  <c r="AH700" i="11"/>
  <c r="AT702" i="11"/>
  <c r="AM704" i="11"/>
  <c r="AC704" i="11"/>
  <c r="AO710" i="11"/>
  <c r="AQ710" i="11"/>
  <c r="AR710" i="11"/>
  <c r="AU710" i="11"/>
  <c r="AG710" i="11"/>
  <c r="AS710" i="11"/>
  <c r="AE710" i="11"/>
  <c r="AC710" i="11"/>
  <c r="AD710" i="11"/>
  <c r="AM719" i="11"/>
  <c r="AG719" i="11"/>
  <c r="AC719" i="11"/>
  <c r="AE719" i="11"/>
  <c r="AJ719" i="11"/>
  <c r="AT719" i="11"/>
  <c r="AF719" i="11"/>
  <c r="AS719" i="11"/>
  <c r="AK719" i="11"/>
  <c r="AR719" i="11"/>
  <c r="AU719" i="11"/>
  <c r="AH719" i="11"/>
  <c r="AH725" i="11"/>
  <c r="AQ725" i="11"/>
  <c r="AU725" i="11"/>
  <c r="AO725" i="11"/>
  <c r="AE725" i="11"/>
  <c r="AD725" i="11"/>
  <c r="AS725" i="11"/>
  <c r="AI725" i="11"/>
  <c r="AN725" i="11"/>
  <c r="AC725" i="11"/>
  <c r="AF725" i="11"/>
  <c r="AK725" i="11"/>
  <c r="AT725" i="11"/>
  <c r="AL726" i="11"/>
  <c r="AE726" i="11"/>
  <c r="AR726" i="11"/>
  <c r="AS726" i="11"/>
  <c r="AF726" i="11"/>
  <c r="AP726" i="11"/>
  <c r="AD726" i="11"/>
  <c r="AU726" i="11"/>
  <c r="AG727" i="11"/>
  <c r="AR727" i="11"/>
  <c r="AE727" i="11"/>
  <c r="AS727" i="11"/>
  <c r="AP727" i="11"/>
  <c r="AD727" i="11"/>
  <c r="AJ727" i="11"/>
  <c r="AK727" i="11"/>
  <c r="AL727" i="11"/>
  <c r="AH727" i="11"/>
  <c r="AT727" i="11"/>
  <c r="AE737" i="11"/>
  <c r="AL737" i="11"/>
  <c r="AG737" i="11"/>
  <c r="AC737" i="11"/>
  <c r="AH737" i="11"/>
  <c r="AR737" i="11"/>
  <c r="AS737" i="11"/>
  <c r="AF737" i="11"/>
  <c r="AI737" i="11"/>
  <c r="AP737" i="11"/>
  <c r="AQ737" i="11"/>
  <c r="AN737" i="11"/>
  <c r="AD737" i="11"/>
  <c r="AS739" i="11"/>
  <c r="AG739" i="11"/>
  <c r="AM739" i="11"/>
  <c r="AD739" i="11"/>
  <c r="AQ739" i="11"/>
  <c r="AP739" i="11"/>
  <c r="AN739" i="11"/>
  <c r="AF739" i="11"/>
  <c r="AK739" i="11"/>
  <c r="AC739" i="11"/>
  <c r="AU739" i="11"/>
  <c r="AJ739" i="11"/>
  <c r="AI739" i="11"/>
  <c r="AL740" i="11"/>
  <c r="AL742" i="11"/>
  <c r="AO742" i="11"/>
  <c r="AM742" i="11"/>
  <c r="AJ742" i="11"/>
  <c r="AT742" i="11"/>
  <c r="AD742" i="11"/>
  <c r="AH742" i="11"/>
  <c r="AN742" i="11"/>
  <c r="AM744" i="11"/>
  <c r="AN744" i="11"/>
  <c r="AJ744" i="11"/>
  <c r="AU744" i="11"/>
  <c r="AL744" i="11"/>
  <c r="AP744" i="11"/>
  <c r="AD744" i="11"/>
  <c r="AT744" i="11"/>
  <c r="AG744" i="11"/>
  <c r="AI744" i="11"/>
  <c r="AK747" i="11"/>
  <c r="AH747" i="11"/>
  <c r="AE747" i="11"/>
  <c r="AQ747" i="11"/>
  <c r="AP747" i="11"/>
  <c r="AT747" i="11"/>
  <c r="AF747" i="11"/>
  <c r="AC747" i="11"/>
  <c r="AI747" i="11"/>
  <c r="AS747" i="11"/>
  <c r="AR747" i="11"/>
  <c r="AD747" i="11"/>
  <c r="AN747" i="11"/>
  <c r="AU747" i="11"/>
  <c r="AF178" i="11"/>
  <c r="AO215" i="11"/>
  <c r="AE176" i="11"/>
  <c r="AU147" i="11"/>
  <c r="AU190" i="11"/>
  <c r="AR178" i="11"/>
  <c r="AE167" i="11"/>
  <c r="AP128" i="11"/>
  <c r="AK109" i="11"/>
  <c r="AF164" i="11"/>
  <c r="AL128" i="11"/>
  <c r="AJ36" i="11"/>
  <c r="AU62" i="11"/>
  <c r="AE79" i="11"/>
  <c r="AO79" i="11"/>
  <c r="AQ79" i="11"/>
  <c r="AT79" i="11"/>
  <c r="AL79" i="11"/>
  <c r="AF79" i="11"/>
  <c r="AI79" i="11"/>
  <c r="AK79" i="11"/>
  <c r="AJ79" i="11"/>
  <c r="AD79" i="11"/>
  <c r="AU79" i="11"/>
  <c r="AR79" i="11"/>
  <c r="AG79" i="11"/>
  <c r="AH79" i="11"/>
  <c r="AN79" i="11"/>
  <c r="AT92" i="11"/>
  <c r="AN94" i="11"/>
  <c r="AH94" i="11"/>
  <c r="AQ94" i="11"/>
  <c r="AJ94" i="11"/>
  <c r="AT94" i="11"/>
  <c r="AU94" i="11"/>
  <c r="AD94" i="11"/>
  <c r="AF94" i="11"/>
  <c r="AR94" i="11"/>
  <c r="AS94" i="11"/>
  <c r="AG94" i="11"/>
  <c r="AK94" i="11"/>
  <c r="AE94" i="11"/>
  <c r="AP94" i="11"/>
  <c r="AC94" i="11"/>
  <c r="AH95" i="11"/>
  <c r="AJ95" i="11"/>
  <c r="AD95" i="11"/>
  <c r="AT95" i="11"/>
  <c r="AE96" i="11"/>
  <c r="AC96" i="11"/>
  <c r="AP96" i="11"/>
  <c r="AH96" i="11"/>
  <c r="AK96" i="11"/>
  <c r="AT96" i="11"/>
  <c r="AD96" i="11"/>
  <c r="AM96" i="11"/>
  <c r="AN96" i="11"/>
  <c r="AR96" i="11"/>
  <c r="AG96" i="11"/>
  <c r="AF96" i="11"/>
  <c r="AJ96" i="11"/>
  <c r="AS96" i="11"/>
  <c r="AH107" i="11"/>
  <c r="AO107" i="11"/>
  <c r="AL107" i="11"/>
  <c r="AM107" i="11"/>
  <c r="AR107" i="11"/>
  <c r="AS107" i="11"/>
  <c r="AQ107" i="11"/>
  <c r="AG107" i="11"/>
  <c r="AD107" i="11"/>
  <c r="AJ107" i="11"/>
  <c r="AT107" i="11"/>
  <c r="AP107" i="11"/>
  <c r="AK108" i="11"/>
  <c r="AP150" i="11"/>
  <c r="AE150" i="11"/>
  <c r="AN150" i="11"/>
  <c r="AK150" i="11"/>
  <c r="AF150" i="11"/>
  <c r="AJ150" i="11"/>
  <c r="AU150" i="11"/>
  <c r="AL150" i="11"/>
  <c r="AD150" i="11"/>
  <c r="AM150" i="11"/>
  <c r="AO150" i="11"/>
  <c r="AI150" i="11"/>
  <c r="AS150" i="11"/>
  <c r="AS156" i="11"/>
  <c r="AD156" i="11"/>
  <c r="AI156" i="11"/>
  <c r="AF156" i="11"/>
  <c r="AM156" i="11"/>
  <c r="AQ156" i="11"/>
  <c r="AJ156" i="11"/>
  <c r="AP156" i="11"/>
  <c r="AE156" i="11"/>
  <c r="AU156" i="11"/>
  <c r="AK156" i="11"/>
  <c r="AH156" i="11"/>
  <c r="AC156" i="11"/>
  <c r="AN156" i="11"/>
  <c r="AM162" i="11"/>
  <c r="AN162" i="11"/>
  <c r="AG162" i="11"/>
  <c r="AC162" i="11"/>
  <c r="AE162" i="11"/>
  <c r="AD162" i="11"/>
  <c r="AI162" i="11"/>
  <c r="AJ162" i="11"/>
  <c r="AS162" i="11"/>
  <c r="AH162" i="11"/>
  <c r="AU162" i="11"/>
  <c r="AL162" i="11"/>
  <c r="AR162" i="11"/>
  <c r="AO162" i="11"/>
  <c r="AF162" i="11"/>
  <c r="AP162" i="11"/>
  <c r="AQ162" i="11"/>
  <c r="AP168" i="11"/>
  <c r="AQ168" i="11"/>
  <c r="AO168" i="11"/>
  <c r="AG168" i="11"/>
  <c r="AE168" i="11"/>
  <c r="AJ168" i="11"/>
  <c r="AK168" i="11"/>
  <c r="AN168" i="11"/>
  <c r="AF168" i="11"/>
  <c r="AI168" i="11"/>
  <c r="AL168" i="11"/>
  <c r="AR168" i="11"/>
  <c r="AH168" i="11"/>
  <c r="AD168" i="11"/>
  <c r="AT168" i="11"/>
  <c r="AS168" i="11"/>
  <c r="AU168" i="11"/>
  <c r="AK175" i="11"/>
  <c r="AN175" i="11"/>
  <c r="AG175" i="11"/>
  <c r="AI175" i="11"/>
  <c r="AJ175" i="11"/>
  <c r="AH175" i="11"/>
  <c r="AM175" i="11"/>
  <c r="AR175" i="11"/>
  <c r="AD175" i="11"/>
  <c r="AQ175" i="11"/>
  <c r="AT175" i="11"/>
  <c r="AP175" i="11"/>
  <c r="AF175" i="11"/>
  <c r="AO175" i="11"/>
  <c r="AC175" i="11"/>
  <c r="AE175" i="11"/>
  <c r="AS175" i="11"/>
  <c r="AQ177" i="11"/>
  <c r="AT180" i="11"/>
  <c r="AH180" i="11"/>
  <c r="AR180" i="11"/>
  <c r="AN180" i="11"/>
  <c r="AF180" i="11"/>
  <c r="AJ180" i="11"/>
  <c r="AI180" i="11"/>
  <c r="AU180" i="11"/>
  <c r="AP180" i="11"/>
  <c r="AQ180" i="11"/>
  <c r="AE180" i="11"/>
  <c r="AD180" i="11"/>
  <c r="AC180" i="11"/>
  <c r="AM180" i="11"/>
  <c r="AS189" i="11"/>
  <c r="AI194" i="11"/>
  <c r="AQ194" i="11"/>
  <c r="AJ194" i="11"/>
  <c r="AL194" i="11"/>
  <c r="AS194" i="11"/>
  <c r="AD194" i="11"/>
  <c r="AU194" i="11"/>
  <c r="AM194" i="11"/>
  <c r="AF194" i="11"/>
  <c r="AR194" i="11"/>
  <c r="AG194" i="11"/>
  <c r="AO194" i="11"/>
  <c r="AN194" i="11"/>
  <c r="AP194" i="11"/>
  <c r="AH194" i="11"/>
  <c r="AT194" i="11"/>
  <c r="AE194" i="11"/>
  <c r="AC194" i="11"/>
  <c r="AL213" i="11"/>
  <c r="AI213" i="11"/>
  <c r="AM213" i="11"/>
  <c r="AS213" i="11"/>
  <c r="AQ213" i="11"/>
  <c r="AT213" i="11"/>
  <c r="AR213" i="11"/>
  <c r="AJ213" i="11"/>
  <c r="AO213" i="11"/>
  <c r="AG213" i="11"/>
  <c r="AC213" i="11"/>
  <c r="AF213" i="11"/>
  <c r="AK213" i="11"/>
  <c r="AD213" i="11"/>
  <c r="AH213" i="11"/>
  <c r="AM220" i="11"/>
  <c r="AN226" i="11"/>
  <c r="AJ226" i="11"/>
  <c r="AK226" i="11"/>
  <c r="AU226" i="11"/>
  <c r="AG226" i="11"/>
  <c r="AM226" i="11"/>
  <c r="AF226" i="11"/>
  <c r="AQ226" i="11"/>
  <c r="AC226" i="11"/>
  <c r="AH226" i="11"/>
  <c r="AE226" i="11"/>
  <c r="AT226" i="11"/>
  <c r="AR226" i="11"/>
  <c r="AO226" i="11"/>
  <c r="AD226" i="11"/>
  <c r="AI226" i="11"/>
  <c r="AT227" i="11"/>
  <c r="AO227" i="11"/>
  <c r="AL227" i="11"/>
  <c r="AI227" i="11"/>
  <c r="AR227" i="11"/>
  <c r="AP227" i="11"/>
  <c r="AH227" i="11"/>
  <c r="AK227" i="11"/>
  <c r="AU227" i="11"/>
  <c r="AD227" i="11"/>
  <c r="AF227" i="11"/>
  <c r="AS227" i="11"/>
  <c r="AQ227" i="11"/>
  <c r="AM227" i="11"/>
  <c r="AE227" i="11"/>
  <c r="AG227" i="11"/>
  <c r="AC227" i="11"/>
  <c r="AJ227" i="11"/>
  <c r="AQ229" i="11"/>
  <c r="AI235" i="11"/>
  <c r="AF235" i="11"/>
  <c r="AU235" i="11"/>
  <c r="AQ235" i="11"/>
  <c r="AL235" i="11"/>
  <c r="AP235" i="11"/>
  <c r="AS235" i="11"/>
  <c r="AN235" i="11"/>
  <c r="AD235" i="11"/>
  <c r="AK235" i="11"/>
  <c r="AO235" i="11"/>
  <c r="AE235" i="11"/>
  <c r="AM235" i="11"/>
  <c r="AH235" i="11"/>
  <c r="AT235" i="11"/>
  <c r="AC235" i="11"/>
  <c r="AI243" i="11"/>
  <c r="AE243" i="11"/>
  <c r="AU243" i="11"/>
  <c r="AS243" i="11"/>
  <c r="AQ243" i="11"/>
  <c r="AF243" i="11"/>
  <c r="AH243" i="11"/>
  <c r="AC243" i="11"/>
  <c r="AG243" i="11"/>
  <c r="AD243" i="11"/>
  <c r="AT243" i="11"/>
  <c r="AP243" i="11"/>
  <c r="AM243" i="11"/>
  <c r="AJ243" i="11"/>
  <c r="AL243" i="11"/>
  <c r="AR243" i="11"/>
  <c r="AN243" i="11"/>
  <c r="AT264" i="11"/>
  <c r="AI264" i="11"/>
  <c r="AD264" i="11"/>
  <c r="AL264" i="11"/>
  <c r="AE264" i="11"/>
  <c r="AG264" i="11"/>
  <c r="AC264" i="11"/>
  <c r="AU264" i="11"/>
  <c r="AH264" i="11"/>
  <c r="AJ264" i="11"/>
  <c r="AO264" i="11"/>
  <c r="AS264" i="11"/>
  <c r="AP264" i="11"/>
  <c r="AK264" i="11"/>
  <c r="AN264" i="11"/>
  <c r="AF264" i="11"/>
  <c r="AP266" i="11"/>
  <c r="AT266" i="11"/>
  <c r="AN266" i="11"/>
  <c r="AC266" i="11"/>
  <c r="AF266" i="11"/>
  <c r="AS266" i="11"/>
  <c r="AH266" i="11"/>
  <c r="AD266" i="11"/>
  <c r="AG266" i="11"/>
  <c r="AL266" i="11"/>
  <c r="AM266" i="11"/>
  <c r="AR266" i="11"/>
  <c r="AI266" i="11"/>
  <c r="AQ266" i="11"/>
  <c r="AE266" i="11"/>
  <c r="AJ266" i="11"/>
  <c r="AO266" i="11"/>
  <c r="AU266" i="11"/>
  <c r="AP273" i="11"/>
  <c r="AL279" i="11"/>
  <c r="AI279" i="11"/>
  <c r="AR279" i="11"/>
  <c r="AH279" i="11"/>
  <c r="AP279" i="11"/>
  <c r="AC279" i="11"/>
  <c r="AM279" i="11"/>
  <c r="AU279" i="11"/>
  <c r="AD279" i="11"/>
  <c r="AF279" i="11"/>
  <c r="AE279" i="11"/>
  <c r="AN279" i="11"/>
  <c r="AT279" i="11"/>
  <c r="AG279" i="11"/>
  <c r="AO279" i="11"/>
  <c r="AJ279" i="11"/>
  <c r="AS279" i="11"/>
  <c r="AP281" i="11"/>
  <c r="AR283" i="11"/>
  <c r="AJ283" i="11"/>
  <c r="AE283" i="11"/>
  <c r="AC283" i="11"/>
  <c r="AT283" i="11"/>
  <c r="AN283" i="11"/>
  <c r="AG283" i="11"/>
  <c r="AM283" i="11"/>
  <c r="AQ283" i="11"/>
  <c r="AK283" i="11"/>
  <c r="AS283" i="11"/>
  <c r="AH283" i="11"/>
  <c r="AO283" i="11"/>
  <c r="AD283" i="11"/>
  <c r="AI283" i="11"/>
  <c r="AL283" i="11"/>
  <c r="AR294" i="11"/>
  <c r="AP295" i="11"/>
  <c r="AC295" i="11"/>
  <c r="AK295" i="11"/>
  <c r="AS295" i="11"/>
  <c r="AL295" i="11"/>
  <c r="AR295" i="11"/>
  <c r="AQ295" i="11"/>
  <c r="AJ295" i="11"/>
  <c r="AT295" i="11"/>
  <c r="AM295" i="11"/>
  <c r="AG295" i="11"/>
  <c r="AH295" i="11"/>
  <c r="AF295" i="11"/>
  <c r="AD295" i="11"/>
  <c r="AU295" i="11"/>
  <c r="AE295" i="11"/>
  <c r="AO295" i="11"/>
  <c r="AH297" i="11"/>
  <c r="AI297" i="11"/>
  <c r="AU297" i="11"/>
  <c r="AT297" i="11"/>
  <c r="AL297" i="11"/>
  <c r="AS297" i="11"/>
  <c r="AM297" i="11"/>
  <c r="AG297" i="11"/>
  <c r="AK297" i="11"/>
  <c r="AR297" i="11"/>
  <c r="AJ297" i="11"/>
  <c r="AP297" i="11"/>
  <c r="AO297" i="11"/>
  <c r="AE297" i="11"/>
  <c r="AD297" i="11"/>
  <c r="AC297" i="11"/>
  <c r="AM301" i="11"/>
  <c r="AT301" i="11"/>
  <c r="AE301" i="11"/>
  <c r="AC301" i="11"/>
  <c r="AO301" i="11"/>
  <c r="AD301" i="11"/>
  <c r="AL301" i="11"/>
  <c r="AG301" i="11"/>
  <c r="AI301" i="11"/>
  <c r="AQ301" i="11"/>
  <c r="AU301" i="11"/>
  <c r="AF301" i="11"/>
  <c r="AH301" i="11"/>
  <c r="AJ301" i="11"/>
  <c r="AN301" i="11"/>
  <c r="AK301" i="11"/>
  <c r="AU489" i="11"/>
  <c r="AE489" i="11"/>
  <c r="AS543" i="11"/>
  <c r="AC543" i="11"/>
  <c r="AL543" i="11"/>
  <c r="AP544" i="11"/>
  <c r="AQ563" i="11"/>
  <c r="AJ563" i="11"/>
  <c r="AM565" i="11"/>
  <c r="AS565" i="11"/>
  <c r="AE565" i="11"/>
  <c r="AP565" i="11"/>
  <c r="AU569" i="11"/>
  <c r="AR569" i="11"/>
  <c r="AO570" i="11"/>
  <c r="AT570" i="11"/>
  <c r="AN570" i="11"/>
  <c r="AD576" i="11"/>
  <c r="AN576" i="11"/>
  <c r="AJ577" i="11"/>
  <c r="AE577" i="11"/>
  <c r="AC577" i="11"/>
  <c r="AG589" i="11"/>
  <c r="AJ589" i="11"/>
  <c r="AE589" i="11"/>
  <c r="AP589" i="11"/>
  <c r="AS589" i="11"/>
  <c r="AN598" i="11"/>
  <c r="AK598" i="11"/>
  <c r="AC598" i="11"/>
  <c r="AE600" i="11"/>
  <c r="AR600" i="11"/>
  <c r="AC600" i="11"/>
  <c r="AU600" i="11"/>
  <c r="AD600" i="11"/>
  <c r="AO607" i="11"/>
  <c r="AH607" i="11"/>
  <c r="AG607" i="11"/>
  <c r="AM607" i="11"/>
  <c r="AC607" i="11"/>
  <c r="AM614" i="11"/>
  <c r="AN614" i="11"/>
  <c r="AQ614" i="11"/>
  <c r="AI622" i="11"/>
  <c r="AJ622" i="11"/>
  <c r="AR622" i="11"/>
  <c r="AT622" i="11"/>
  <c r="AP623" i="11"/>
  <c r="AE623" i="11"/>
  <c r="AD623" i="11"/>
  <c r="AK623" i="11"/>
  <c r="AQ626" i="11"/>
  <c r="AU626" i="11"/>
  <c r="AM626" i="11"/>
  <c r="AO626" i="11"/>
  <c r="AG626" i="11"/>
  <c r="AE635" i="11"/>
  <c r="AH635" i="11"/>
  <c r="AL660" i="11"/>
  <c r="AJ660" i="11"/>
  <c r="AI660" i="11"/>
  <c r="AH660" i="11"/>
  <c r="AC660" i="11"/>
  <c r="AH662" i="11"/>
  <c r="AE662" i="11"/>
  <c r="AL662" i="11"/>
  <c r="AC662" i="11"/>
  <c r="AO662" i="11"/>
  <c r="AR662" i="11"/>
  <c r="AT663" i="11"/>
  <c r="AP663" i="11"/>
  <c r="AK663" i="11"/>
  <c r="AO665" i="11"/>
  <c r="AK665" i="11"/>
  <c r="AF665" i="11"/>
  <c r="AS665" i="11"/>
  <c r="AK667" i="11"/>
  <c r="AP667" i="11"/>
  <c r="AE667" i="11"/>
  <c r="AI669" i="11"/>
  <c r="AN669" i="11"/>
  <c r="AD669" i="11"/>
  <c r="AL690" i="11"/>
  <c r="AK690" i="11"/>
  <c r="AC690" i="11"/>
  <c r="AS690" i="11"/>
  <c r="AH690" i="11"/>
  <c r="AC723" i="11"/>
  <c r="AD723" i="11"/>
  <c r="AS723" i="11"/>
  <c r="AT723" i="11"/>
  <c r="AO723" i="11"/>
  <c r="AQ723" i="11"/>
  <c r="AN723" i="11"/>
  <c r="AG723" i="11"/>
  <c r="AP723" i="11"/>
  <c r="AI723" i="11"/>
  <c r="AU723" i="11"/>
  <c r="AM723" i="11"/>
  <c r="AK723" i="11"/>
  <c r="AF723" i="11"/>
  <c r="AG724" i="11"/>
  <c r="AJ724" i="11"/>
  <c r="AU724" i="11"/>
  <c r="AR724" i="11"/>
  <c r="AQ724" i="11"/>
  <c r="AD724" i="11"/>
  <c r="AE724" i="11"/>
  <c r="AC724" i="11"/>
  <c r="AF745" i="11"/>
  <c r="AP745" i="11"/>
  <c r="AH745" i="11"/>
  <c r="AC745" i="11"/>
  <c r="AJ745" i="11"/>
  <c r="AM745" i="11"/>
  <c r="AG745" i="11"/>
  <c r="AR745" i="11"/>
  <c r="AT745" i="11"/>
  <c r="AN745" i="11"/>
  <c r="AS745" i="11"/>
  <c r="AO745" i="11"/>
  <c r="AU745" i="11"/>
  <c r="AH234" i="11"/>
  <c r="AE208" i="11"/>
  <c r="AD192" i="11"/>
  <c r="AG173" i="11"/>
  <c r="AS157" i="11"/>
  <c r="AH136" i="11"/>
  <c r="AK189" i="11"/>
  <c r="AM176" i="11"/>
  <c r="AN56" i="11"/>
  <c r="AN208" i="11"/>
  <c r="AF170" i="11"/>
  <c r="AS38" i="11"/>
  <c r="AM36" i="11"/>
  <c r="AU36" i="11"/>
  <c r="AP36" i="11"/>
  <c r="AI36" i="11"/>
  <c r="AS36" i="11"/>
  <c r="AH36" i="11"/>
  <c r="AR36" i="11"/>
  <c r="AL36" i="11"/>
  <c r="AF36" i="11"/>
  <c r="AC36" i="11"/>
  <c r="AD36" i="11"/>
  <c r="AE36" i="11"/>
  <c r="AQ36" i="11"/>
  <c r="AK36" i="11"/>
  <c r="AN36" i="11"/>
  <c r="AF60" i="11"/>
  <c r="AN60" i="11"/>
  <c r="AL60" i="11"/>
  <c r="AT60" i="11"/>
  <c r="AG60" i="11"/>
  <c r="AP60" i="11"/>
  <c r="AR60" i="11"/>
  <c r="AS60" i="11"/>
  <c r="AQ60" i="11"/>
  <c r="AD60" i="11"/>
  <c r="AO60" i="11"/>
  <c r="AJ60" i="11"/>
  <c r="AC60" i="11"/>
  <c r="AE60" i="11"/>
  <c r="AM60" i="11"/>
  <c r="AH60" i="11"/>
  <c r="AM62" i="11"/>
  <c r="AT62" i="11"/>
  <c r="AK62" i="11"/>
  <c r="AG62" i="11"/>
  <c r="AD62" i="11"/>
  <c r="AO62" i="11"/>
  <c r="AN62" i="11"/>
  <c r="AL62" i="11"/>
  <c r="AF62" i="11"/>
  <c r="AI62" i="11"/>
  <c r="AJ62" i="11"/>
  <c r="AP62" i="11"/>
  <c r="AC62" i="11"/>
  <c r="AQ62" i="11"/>
  <c r="AK69" i="11"/>
  <c r="AC69" i="11"/>
  <c r="AQ69" i="11"/>
  <c r="AG77" i="11"/>
  <c r="AQ77" i="11"/>
  <c r="AR77" i="11"/>
  <c r="AE77" i="11"/>
  <c r="AM77" i="11"/>
  <c r="AK77" i="11"/>
  <c r="AN77" i="11"/>
  <c r="AP77" i="11"/>
  <c r="AL77" i="11"/>
  <c r="AF77" i="11"/>
  <c r="AO77" i="11"/>
  <c r="AH77" i="11"/>
  <c r="AC77" i="11"/>
  <c r="AS77" i="11"/>
  <c r="AD77" i="11"/>
  <c r="AH87" i="11"/>
  <c r="AN89" i="11"/>
  <c r="AR89" i="11"/>
  <c r="AP89" i="11"/>
  <c r="AL89" i="11"/>
  <c r="AE89" i="11"/>
  <c r="AS89" i="11"/>
  <c r="AM89" i="11"/>
  <c r="AO89" i="11"/>
  <c r="AQ89" i="11"/>
  <c r="AI89" i="11"/>
  <c r="AF89" i="11"/>
  <c r="AG89" i="11"/>
  <c r="AT89" i="11"/>
  <c r="AC89" i="11"/>
  <c r="AK89" i="11"/>
  <c r="AD89" i="11"/>
  <c r="AN98" i="11"/>
  <c r="AI98" i="11"/>
  <c r="AO98" i="11"/>
  <c r="AG98" i="11"/>
  <c r="AR98" i="11"/>
  <c r="AK98" i="11"/>
  <c r="AP98" i="11"/>
  <c r="AM98" i="11"/>
  <c r="AU98" i="11"/>
  <c r="AE98" i="11"/>
  <c r="AC98" i="11"/>
  <c r="AD98" i="11"/>
  <c r="AT98" i="11"/>
  <c r="AL98" i="11"/>
  <c r="AF98" i="11"/>
  <c r="AJ98" i="11"/>
  <c r="AQ98" i="11"/>
  <c r="AP104" i="11"/>
  <c r="AQ104" i="11"/>
  <c r="AL104" i="11"/>
  <c r="AF104" i="11"/>
  <c r="AT104" i="11"/>
  <c r="AN104" i="11"/>
  <c r="AU104" i="11"/>
  <c r="AF108" i="11"/>
  <c r="AL108" i="11"/>
  <c r="AD108" i="11"/>
  <c r="AN108" i="11"/>
  <c r="AH108" i="11"/>
  <c r="AC108" i="11"/>
  <c r="AG108" i="11"/>
  <c r="AI108" i="11"/>
  <c r="AS108" i="11"/>
  <c r="AT108" i="11"/>
  <c r="AR108" i="11"/>
  <c r="AE108" i="11"/>
  <c r="AJ108" i="11"/>
  <c r="AP108" i="11"/>
  <c r="AQ108" i="11"/>
  <c r="AU108" i="11"/>
  <c r="AG137" i="11"/>
  <c r="AE137" i="11"/>
  <c r="AL137" i="11"/>
  <c r="AC137" i="11"/>
  <c r="AO137" i="11"/>
  <c r="AH137" i="11"/>
  <c r="AU137" i="11"/>
  <c r="AK137" i="11"/>
  <c r="AI137" i="11"/>
  <c r="AF137" i="11"/>
  <c r="AT137" i="11"/>
  <c r="AR137" i="11"/>
  <c r="AJ137" i="11"/>
  <c r="AM138" i="11"/>
  <c r="AU138" i="11"/>
  <c r="AP138" i="11"/>
  <c r="AS138" i="11"/>
  <c r="AQ138" i="11"/>
  <c r="AG138" i="11"/>
  <c r="AN138" i="11"/>
  <c r="AO138" i="11"/>
  <c r="AD138" i="11"/>
  <c r="AR138" i="11"/>
  <c r="AT138" i="11"/>
  <c r="AK138" i="11"/>
  <c r="AF138" i="11"/>
  <c r="AI138" i="11"/>
  <c r="AL138" i="11"/>
  <c r="AH138" i="11"/>
  <c r="AK139" i="11"/>
  <c r="AQ139" i="11"/>
  <c r="AS139" i="11"/>
  <c r="AJ139" i="11"/>
  <c r="AG139" i="11"/>
  <c r="AH139" i="11"/>
  <c r="AO139" i="11"/>
  <c r="AM139" i="11"/>
  <c r="AI139" i="11"/>
  <c r="AE139" i="11"/>
  <c r="AN139" i="11"/>
  <c r="AF139" i="11"/>
  <c r="AD139" i="11"/>
  <c r="AL139" i="11"/>
  <c r="AR139" i="11"/>
  <c r="AS152" i="11"/>
  <c r="AO152" i="11"/>
  <c r="AF152" i="11"/>
  <c r="AL152" i="11"/>
  <c r="AQ152" i="11"/>
  <c r="AK152" i="11"/>
  <c r="AJ152" i="11"/>
  <c r="AD152" i="11"/>
  <c r="AC152" i="11"/>
  <c r="AP152" i="11"/>
  <c r="AT152" i="11"/>
  <c r="AI152" i="11"/>
  <c r="AG152" i="11"/>
  <c r="AN152" i="11"/>
  <c r="AH152" i="11"/>
  <c r="AR159" i="11"/>
  <c r="AH159" i="11"/>
  <c r="AO159" i="11"/>
  <c r="AL159" i="11"/>
  <c r="AI159" i="11"/>
  <c r="AJ159" i="11"/>
  <c r="AS159" i="11"/>
  <c r="AF159" i="11"/>
  <c r="AE159" i="11"/>
  <c r="AD159" i="11"/>
  <c r="AT159" i="11"/>
  <c r="AP159" i="11"/>
  <c r="AU159" i="11"/>
  <c r="AG159" i="11"/>
  <c r="AM159" i="11"/>
  <c r="AR161" i="11"/>
  <c r="AI161" i="11"/>
  <c r="AU161" i="11"/>
  <c r="AL161" i="11"/>
  <c r="AD161" i="11"/>
  <c r="AM161" i="11"/>
  <c r="AG161" i="11"/>
  <c r="AN161" i="11"/>
  <c r="AJ161" i="11"/>
  <c r="AK161" i="11"/>
  <c r="AC161" i="11"/>
  <c r="AT161" i="11"/>
  <c r="AF161" i="11"/>
  <c r="AP161" i="11"/>
  <c r="AP163" i="11"/>
  <c r="AM163" i="11"/>
  <c r="AJ163" i="11"/>
  <c r="AG163" i="11"/>
  <c r="AN163" i="11"/>
  <c r="AQ163" i="11"/>
  <c r="AD163" i="11"/>
  <c r="AS163" i="11"/>
  <c r="AH163" i="11"/>
  <c r="AL163" i="11"/>
  <c r="AK163" i="11"/>
  <c r="AF163" i="11"/>
  <c r="AI163" i="11"/>
  <c r="AU163" i="11"/>
  <c r="AC163" i="11"/>
  <c r="AT163" i="11"/>
  <c r="AO163" i="11"/>
  <c r="AG172" i="11"/>
  <c r="AQ178" i="11"/>
  <c r="AU178" i="11"/>
  <c r="AP178" i="11"/>
  <c r="AS178" i="11"/>
  <c r="AI178" i="11"/>
  <c r="AO178" i="11"/>
  <c r="AN178" i="11"/>
  <c r="AH178" i="11"/>
  <c r="AG178" i="11"/>
  <c r="AJ178" i="11"/>
  <c r="AK178" i="11"/>
  <c r="AE178" i="11"/>
  <c r="AD178" i="11"/>
  <c r="AC178" i="11"/>
  <c r="AL180" i="11"/>
  <c r="AT188" i="11"/>
  <c r="AS188" i="11"/>
  <c r="AN188" i="11"/>
  <c r="AG188" i="11"/>
  <c r="AH188" i="11"/>
  <c r="AD188" i="11"/>
  <c r="AK188" i="11"/>
  <c r="AC188" i="11"/>
  <c r="AQ188" i="11"/>
  <c r="AP188" i="11"/>
  <c r="AF188" i="11"/>
  <c r="AI188" i="11"/>
  <c r="AR188" i="11"/>
  <c r="AE188" i="11"/>
  <c r="AU188" i="11"/>
  <c r="AM188" i="11"/>
  <c r="AQ200" i="11"/>
  <c r="AM200" i="11"/>
  <c r="AU200" i="11"/>
  <c r="AT200" i="11"/>
  <c r="AO200" i="11"/>
  <c r="AD200" i="11"/>
  <c r="AI200" i="11"/>
  <c r="AR200" i="11"/>
  <c r="AE200" i="11"/>
  <c r="AH200" i="11"/>
  <c r="AJ200" i="11"/>
  <c r="AL200" i="11"/>
  <c r="AN200" i="11"/>
  <c r="AP200" i="11"/>
  <c r="AK200" i="11"/>
  <c r="AC200" i="11"/>
  <c r="AF200" i="11"/>
  <c r="AN216" i="11"/>
  <c r="AS216" i="11"/>
  <c r="AI216" i="11"/>
  <c r="AQ216" i="11"/>
  <c r="AM216" i="11"/>
  <c r="AO216" i="11"/>
  <c r="AJ216" i="11"/>
  <c r="AT216" i="11"/>
  <c r="AR216" i="11"/>
  <c r="AP216" i="11"/>
  <c r="AK216" i="11"/>
  <c r="AC216" i="11"/>
  <c r="AF216" i="11"/>
  <c r="AG216" i="11"/>
  <c r="AT218" i="11"/>
  <c r="AM218" i="11"/>
  <c r="AC218" i="11"/>
  <c r="AD218" i="11"/>
  <c r="AQ218" i="11"/>
  <c r="AJ218" i="11"/>
  <c r="AK218" i="11"/>
  <c r="AH218" i="11"/>
  <c r="AN218" i="11"/>
  <c r="AS218" i="11"/>
  <c r="AP218" i="11"/>
  <c r="AI218" i="11"/>
  <c r="AL218" i="11"/>
  <c r="AO218" i="11"/>
  <c r="AG218" i="11"/>
  <c r="AU218" i="11"/>
  <c r="AE218" i="11"/>
  <c r="AF218" i="11"/>
  <c r="AT220" i="11"/>
  <c r="AJ220" i="11"/>
  <c r="AU220" i="11"/>
  <c r="AD220" i="11"/>
  <c r="AF220" i="11"/>
  <c r="AR220" i="11"/>
  <c r="AQ220" i="11"/>
  <c r="AE220" i="11"/>
  <c r="AP220" i="11"/>
  <c r="AO220" i="11"/>
  <c r="AG220" i="11"/>
  <c r="AH220" i="11"/>
  <c r="AL220" i="11"/>
  <c r="AS220" i="11"/>
  <c r="AK220" i="11"/>
  <c r="AI220" i="11"/>
  <c r="AJ221" i="11"/>
  <c r="AN221" i="11"/>
  <c r="AF221" i="11"/>
  <c r="AP221" i="11"/>
  <c r="AD221" i="11"/>
  <c r="AS221" i="11"/>
  <c r="AL221" i="11"/>
  <c r="AO221" i="11"/>
  <c r="AG221" i="11"/>
  <c r="AC221" i="11"/>
  <c r="AT221" i="11"/>
  <c r="AE221" i="11"/>
  <c r="AI221" i="11"/>
  <c r="AH221" i="11"/>
  <c r="AK221" i="11"/>
  <c r="AM221" i="11"/>
  <c r="AU221" i="11"/>
  <c r="AR221" i="11"/>
  <c r="AS228" i="11"/>
  <c r="AD228" i="11"/>
  <c r="AP228" i="11"/>
  <c r="AG228" i="11"/>
  <c r="AI228" i="11"/>
  <c r="AQ228" i="11"/>
  <c r="AR228" i="11"/>
  <c r="AF228" i="11"/>
  <c r="AC228" i="11"/>
  <c r="AU228" i="11"/>
  <c r="AH228" i="11"/>
  <c r="AE228" i="11"/>
  <c r="AO228" i="11"/>
  <c r="AK228" i="11"/>
  <c r="AL228" i="11"/>
  <c r="AT228" i="11"/>
  <c r="AD230" i="11"/>
  <c r="AH230" i="11"/>
  <c r="AP230" i="11"/>
  <c r="AO230" i="11"/>
  <c r="AI230" i="11"/>
  <c r="AQ230" i="11"/>
  <c r="AK230" i="11"/>
  <c r="AE230" i="11"/>
  <c r="AJ230" i="11"/>
  <c r="AR230" i="11"/>
  <c r="AT230" i="11"/>
  <c r="AL230" i="11"/>
  <c r="AC230" i="11"/>
  <c r="AM230" i="11"/>
  <c r="AG230" i="11"/>
  <c r="AM256" i="11"/>
  <c r="AL256" i="11"/>
  <c r="AF256" i="11"/>
  <c r="AU256" i="11"/>
  <c r="AR256" i="11"/>
  <c r="AG256" i="11"/>
  <c r="AH256" i="11"/>
  <c r="AD256" i="11"/>
  <c r="AQ256" i="11"/>
  <c r="AC256" i="11"/>
  <c r="AK256" i="11"/>
  <c r="AE256" i="11"/>
  <c r="AP256" i="11"/>
  <c r="AT256" i="11"/>
  <c r="AI256" i="11"/>
  <c r="AJ256" i="11"/>
  <c r="AD267" i="11"/>
  <c r="AT268" i="11"/>
  <c r="AC268" i="11"/>
  <c r="AM268" i="11"/>
  <c r="AJ268" i="11"/>
  <c r="AL268" i="11"/>
  <c r="AE268" i="11"/>
  <c r="AQ268" i="11"/>
  <c r="AR268" i="11"/>
  <c r="AP268" i="11"/>
  <c r="AS268" i="11"/>
  <c r="AH268" i="11"/>
  <c r="AF268" i="11"/>
  <c r="AN268" i="11"/>
  <c r="AI268" i="11"/>
  <c r="AD268" i="11"/>
  <c r="AG268" i="11"/>
  <c r="AU269" i="11"/>
  <c r="AK269" i="11"/>
  <c r="AC269" i="11"/>
  <c r="AH269" i="11"/>
  <c r="AN269" i="11"/>
  <c r="AR269" i="11"/>
  <c r="AI269" i="11"/>
  <c r="AJ269" i="11"/>
  <c r="AP269" i="11"/>
  <c r="AG269" i="11"/>
  <c r="AO269" i="11"/>
  <c r="AD269" i="11"/>
  <c r="AL269" i="11"/>
  <c r="AM269" i="11"/>
  <c r="AQ271" i="11"/>
  <c r="AS271" i="11"/>
  <c r="AC271" i="11"/>
  <c r="AK271" i="11"/>
  <c r="AJ271" i="11"/>
  <c r="AT271" i="11"/>
  <c r="AN271" i="11"/>
  <c r="AF271" i="11"/>
  <c r="AG271" i="11"/>
  <c r="AL271" i="11"/>
  <c r="AE271" i="11"/>
  <c r="AR271" i="11"/>
  <c r="AP271" i="11"/>
  <c r="AD271" i="11"/>
  <c r="AI271" i="11"/>
  <c r="AE273" i="11"/>
  <c r="AR273" i="11"/>
  <c r="AJ273" i="11"/>
  <c r="AH273" i="11"/>
  <c r="AU273" i="11"/>
  <c r="AT273" i="11"/>
  <c r="AN273" i="11"/>
  <c r="AO273" i="11"/>
  <c r="AC273" i="11"/>
  <c r="AI273" i="11"/>
  <c r="AQ273" i="11"/>
  <c r="AF273" i="11"/>
  <c r="AM294" i="11"/>
  <c r="AH294" i="11"/>
  <c r="AQ294" i="11"/>
  <c r="AK294" i="11"/>
  <c r="AO294" i="11"/>
  <c r="AD294" i="11"/>
  <c r="AL294" i="11"/>
  <c r="AC294" i="11"/>
  <c r="AE294" i="11"/>
  <c r="AI294" i="11"/>
  <c r="AP294" i="11"/>
  <c r="AU294" i="11"/>
  <c r="AS294" i="11"/>
  <c r="AN294" i="11"/>
  <c r="AI299" i="11"/>
  <c r="AD299" i="11"/>
  <c r="AC299" i="11"/>
  <c r="AG299" i="11"/>
  <c r="AF299" i="11"/>
  <c r="AT299" i="11"/>
  <c r="AU299" i="11"/>
  <c r="AP299" i="11"/>
  <c r="AN299" i="11"/>
  <c r="AH299" i="11"/>
  <c r="AK299" i="11"/>
  <c r="AO299" i="11"/>
  <c r="AQ299" i="11"/>
  <c r="AR299" i="11"/>
  <c r="AL299" i="11"/>
  <c r="AE299" i="11"/>
  <c r="AJ299" i="11"/>
  <c r="AS299" i="11"/>
  <c r="AG300" i="11"/>
  <c r="AO300" i="11"/>
  <c r="AH300" i="11"/>
  <c r="AD300" i="11"/>
  <c r="AS300" i="11"/>
  <c r="AN300" i="11"/>
  <c r="AC300" i="11"/>
  <c r="AQ300" i="11"/>
  <c r="AP300" i="11"/>
  <c r="AJ300" i="11"/>
  <c r="AU300" i="11"/>
  <c r="AK300" i="11"/>
  <c r="AT300" i="11"/>
  <c r="AE300" i="11"/>
  <c r="AI300" i="11"/>
  <c r="AF300" i="11"/>
  <c r="AI302" i="11"/>
  <c r="AD302" i="11"/>
  <c r="AK302" i="11"/>
  <c r="AJ302" i="11"/>
  <c r="AO302" i="11"/>
  <c r="AU302" i="11"/>
  <c r="AE302" i="11"/>
  <c r="AS302" i="11"/>
  <c r="AN302" i="11"/>
  <c r="AG302" i="11"/>
  <c r="AC302" i="11"/>
  <c r="AM302" i="11"/>
  <c r="AH302" i="11"/>
  <c r="AQ302" i="11"/>
  <c r="AJ442" i="11"/>
  <c r="AN442" i="11"/>
  <c r="AR445" i="11"/>
  <c r="AO445" i="11"/>
  <c r="AJ480" i="11"/>
  <c r="AK480" i="11"/>
  <c r="AE480" i="11"/>
  <c r="AC480" i="11"/>
  <c r="AD493" i="11"/>
  <c r="AG493" i="11"/>
  <c r="AS493" i="11"/>
  <c r="AC493" i="11"/>
  <c r="AE514" i="11"/>
  <c r="AK514" i="11"/>
  <c r="AQ519" i="11"/>
  <c r="AD519" i="11"/>
  <c r="AK519" i="11"/>
  <c r="AR525" i="11"/>
  <c r="AP525" i="11"/>
  <c r="AC533" i="11"/>
  <c r="AP533" i="11"/>
  <c r="AU533" i="11"/>
  <c r="AP558" i="11"/>
  <c r="AC558" i="11"/>
  <c r="AI558" i="11"/>
  <c r="AO560" i="11"/>
  <c r="AU560" i="11"/>
  <c r="AG561" i="11"/>
  <c r="AC561" i="11"/>
  <c r="AH561" i="11"/>
  <c r="AK588" i="11"/>
  <c r="AU588" i="11"/>
  <c r="AI599" i="11"/>
  <c r="AG599" i="11"/>
  <c r="AT599" i="11"/>
  <c r="AO601" i="11"/>
  <c r="AJ601" i="11"/>
  <c r="AC601" i="11"/>
  <c r="AU601" i="11"/>
  <c r="AT602" i="11"/>
  <c r="AK602" i="11"/>
  <c r="AH610" i="11"/>
  <c r="AF610" i="11"/>
  <c r="AD610" i="11"/>
  <c r="AR611" i="11"/>
  <c r="AC611" i="11"/>
  <c r="AT611" i="11"/>
  <c r="AU611" i="11"/>
  <c r="AQ611" i="11"/>
  <c r="AG611" i="11"/>
  <c r="AN625" i="11"/>
  <c r="AQ625" i="11"/>
  <c r="AD625" i="11"/>
  <c r="AE627" i="11"/>
  <c r="AP627" i="11"/>
  <c r="AG628" i="11"/>
  <c r="AF628" i="11"/>
  <c r="AC628" i="11"/>
  <c r="AE628" i="11"/>
  <c r="AU628" i="11"/>
  <c r="AM628" i="11"/>
  <c r="AD628" i="11"/>
  <c r="AH630" i="11"/>
  <c r="AO630" i="11"/>
  <c r="AL630" i="11"/>
  <c r="AG630" i="11"/>
  <c r="AC630" i="11"/>
  <c r="AI631" i="11"/>
  <c r="AK631" i="11"/>
  <c r="AE631" i="11"/>
  <c r="AD631" i="11"/>
  <c r="AT650" i="11"/>
  <c r="AG650" i="11"/>
  <c r="AE650" i="11"/>
  <c r="AO650" i="11"/>
  <c r="AC650" i="11"/>
  <c r="AM654" i="11"/>
  <c r="AO654" i="11"/>
  <c r="AC654" i="11"/>
  <c r="AE654" i="11"/>
  <c r="AJ654" i="11"/>
  <c r="AM656" i="11"/>
  <c r="AU656" i="11"/>
  <c r="AJ656" i="11"/>
  <c r="AK664" i="11"/>
  <c r="AU664" i="11"/>
  <c r="AP664" i="11"/>
  <c r="AU668" i="11"/>
  <c r="AM668" i="11"/>
  <c r="AC671" i="11"/>
  <c r="AR671" i="11"/>
  <c r="AH671" i="11"/>
  <c r="AD671" i="11"/>
  <c r="AS671" i="11"/>
  <c r="AR688" i="11"/>
  <c r="AM688" i="11"/>
  <c r="AG702" i="11"/>
  <c r="AI703" i="11"/>
  <c r="AP703" i="11"/>
  <c r="AT703" i="11"/>
  <c r="AD703" i="11"/>
  <c r="AC703" i="11"/>
  <c r="AQ703" i="11"/>
  <c r="AG703" i="11"/>
  <c r="AJ703" i="11"/>
  <c r="AE703" i="11"/>
  <c r="AR703" i="11"/>
  <c r="AH703" i="11"/>
  <c r="AK703" i="11"/>
  <c r="AE705" i="11"/>
  <c r="AR705" i="11"/>
  <c r="AD705" i="11"/>
  <c r="AN705" i="11"/>
  <c r="AC705" i="11"/>
  <c r="AI705" i="11"/>
  <c r="AF705" i="11"/>
  <c r="AT705" i="11"/>
  <c r="AQ705" i="11"/>
  <c r="AP705" i="11"/>
  <c r="AM705" i="11"/>
  <c r="AL705" i="11"/>
  <c r="AP721" i="11"/>
  <c r="AE721" i="11"/>
  <c r="AR721" i="11"/>
  <c r="AO721" i="11"/>
  <c r="AJ721" i="11"/>
  <c r="AN721" i="11"/>
  <c r="AH721" i="11"/>
  <c r="AI721" i="11"/>
  <c r="AF721" i="11"/>
  <c r="AQ721" i="11"/>
  <c r="AS721" i="11"/>
  <c r="AF733" i="11"/>
  <c r="AQ733" i="11"/>
  <c r="AP733" i="11"/>
  <c r="AH733" i="11"/>
  <c r="AD733" i="11"/>
  <c r="AI733" i="11"/>
  <c r="AU733" i="11"/>
  <c r="AO733" i="11"/>
  <c r="AT733" i="11"/>
  <c r="AS733" i="11"/>
  <c r="AN733" i="11"/>
  <c r="AC733" i="11"/>
  <c r="AR749" i="11"/>
  <c r="AK749" i="11"/>
  <c r="AF749" i="11"/>
  <c r="AO749" i="11"/>
  <c r="AD749" i="11"/>
  <c r="AM749" i="11"/>
  <c r="AT749" i="11"/>
  <c r="AJ749" i="11"/>
  <c r="AN749" i="11"/>
  <c r="AP749" i="11"/>
  <c r="AC749" i="11"/>
  <c r="AL749" i="11"/>
  <c r="AG749" i="11"/>
  <c r="AI749" i="11"/>
  <c r="AU749" i="11"/>
  <c r="AO750" i="11"/>
  <c r="AL750" i="11"/>
  <c r="AN750" i="11"/>
  <c r="AK750" i="11"/>
  <c r="AU750" i="11"/>
  <c r="AC750" i="11"/>
  <c r="AR750" i="11"/>
  <c r="AE750" i="11"/>
  <c r="AI751" i="11"/>
  <c r="AC751" i="11"/>
  <c r="AH751" i="11"/>
  <c r="AL751" i="11"/>
  <c r="AS751" i="11"/>
  <c r="AR751" i="11"/>
  <c r="AP751" i="11"/>
  <c r="AO751" i="11"/>
  <c r="AU751" i="11"/>
  <c r="AD751" i="11"/>
  <c r="AG751" i="11"/>
  <c r="AE751" i="11"/>
  <c r="AJ751" i="11"/>
  <c r="AT751" i="11"/>
  <c r="AU761" i="11"/>
  <c r="AQ761" i="11"/>
  <c r="AN761" i="11"/>
  <c r="AD761" i="11"/>
  <c r="AG761" i="11"/>
  <c r="AH761" i="11"/>
  <c r="AE761" i="11"/>
  <c r="AL761" i="11"/>
  <c r="AI761" i="11"/>
  <c r="AM761" i="11"/>
  <c r="AP761" i="11"/>
  <c r="AJ761" i="11"/>
  <c r="AK761" i="11"/>
  <c r="AT217" i="11"/>
  <c r="AC168" i="11"/>
  <c r="AC231" i="11"/>
  <c r="AO207" i="11"/>
  <c r="AT156" i="11"/>
  <c r="AS151" i="11"/>
  <c r="AQ137" i="11"/>
  <c r="AM137" i="11"/>
  <c r="AT65" i="11"/>
  <c r="AF65" i="11"/>
  <c r="AC65" i="11"/>
  <c r="AQ65" i="11"/>
  <c r="AG65" i="11"/>
  <c r="AE65" i="11"/>
  <c r="AH65" i="11"/>
  <c r="AO65" i="11"/>
  <c r="AR65" i="11"/>
  <c r="AJ65" i="11"/>
  <c r="AK65" i="11"/>
  <c r="AN65" i="11"/>
  <c r="AD65" i="11"/>
  <c r="AM65" i="11"/>
  <c r="AH66" i="11"/>
  <c r="AO66" i="11"/>
  <c r="AD66" i="11"/>
  <c r="AF74" i="11"/>
  <c r="AN74" i="11"/>
  <c r="AE74" i="11"/>
  <c r="AM79" i="11"/>
  <c r="AF80" i="11"/>
  <c r="AS80" i="11"/>
  <c r="AP81" i="11"/>
  <c r="AS81" i="11"/>
  <c r="AG81" i="11"/>
  <c r="AE81" i="11"/>
  <c r="AD81" i="11"/>
  <c r="AC81" i="11"/>
  <c r="AN81" i="11"/>
  <c r="AT81" i="11"/>
  <c r="AU81" i="11"/>
  <c r="AO81" i="11"/>
  <c r="AM81" i="11"/>
  <c r="AL81" i="11"/>
  <c r="AR81" i="11"/>
  <c r="AQ81" i="11"/>
  <c r="AJ81" i="11"/>
  <c r="AI81" i="11"/>
  <c r="AJ83" i="11"/>
  <c r="AR83" i="11"/>
  <c r="AT85" i="11"/>
  <c r="AI105" i="11"/>
  <c r="AC105" i="11"/>
  <c r="AU105" i="11"/>
  <c r="AF105" i="11"/>
  <c r="AE105" i="11"/>
  <c r="AS105" i="11"/>
  <c r="AD105" i="11"/>
  <c r="AG105" i="11"/>
  <c r="AR105" i="11"/>
  <c r="AH105" i="11"/>
  <c r="AN105" i="11"/>
  <c r="AO105" i="11"/>
  <c r="AM105" i="11"/>
  <c r="AL105" i="11"/>
  <c r="AQ105" i="11"/>
  <c r="AP110" i="11"/>
  <c r="AN110" i="11"/>
  <c r="AL110" i="11"/>
  <c r="AC110" i="11"/>
  <c r="AQ110" i="11"/>
  <c r="AS110" i="11"/>
  <c r="AG110" i="11"/>
  <c r="AJ110" i="11"/>
  <c r="AR110" i="11"/>
  <c r="AO110" i="11"/>
  <c r="AE110" i="11"/>
  <c r="AI110" i="11"/>
  <c r="AD110" i="11"/>
  <c r="AT110" i="11"/>
  <c r="AM110" i="11"/>
  <c r="AF110" i="11"/>
  <c r="AM113" i="11"/>
  <c r="AN113" i="11"/>
  <c r="AF113" i="11"/>
  <c r="AE113" i="11"/>
  <c r="AT113" i="11"/>
  <c r="AG113" i="11"/>
  <c r="AJ113" i="11"/>
  <c r="AR113" i="11"/>
  <c r="AS114" i="11"/>
  <c r="AN114" i="11"/>
  <c r="AH114" i="11"/>
  <c r="AD114" i="11"/>
  <c r="AQ114" i="11"/>
  <c r="AO114" i="11"/>
  <c r="AJ114" i="11"/>
  <c r="AC114" i="11"/>
  <c r="AU114" i="11"/>
  <c r="AF114" i="11"/>
  <c r="AG114" i="11"/>
  <c r="AI114" i="11"/>
  <c r="AL114" i="11"/>
  <c r="AP114" i="11"/>
  <c r="AM114" i="11"/>
  <c r="AT114" i="11"/>
  <c r="AK114" i="11"/>
  <c r="AR114" i="11"/>
  <c r="AF117" i="11"/>
  <c r="AO117" i="11"/>
  <c r="AG117" i="11"/>
  <c r="AI117" i="11"/>
  <c r="AP117" i="11"/>
  <c r="AL117" i="11"/>
  <c r="AK117" i="11"/>
  <c r="AE117" i="11"/>
  <c r="AT117" i="11"/>
  <c r="AJ117" i="11"/>
  <c r="AH117" i="11"/>
  <c r="AR117" i="11"/>
  <c r="AU121" i="11"/>
  <c r="AS121" i="11"/>
  <c r="AM121" i="11"/>
  <c r="AJ121" i="11"/>
  <c r="AL121" i="11"/>
  <c r="AR121" i="11"/>
  <c r="AI121" i="11"/>
  <c r="AT121" i="11"/>
  <c r="AQ121" i="11"/>
  <c r="AC121" i="11"/>
  <c r="AF121" i="11"/>
  <c r="AD121" i="11"/>
  <c r="AO121" i="11"/>
  <c r="AG121" i="11"/>
  <c r="AN121" i="11"/>
  <c r="AH121" i="11"/>
  <c r="AU139" i="11"/>
  <c r="AP141" i="11"/>
  <c r="AO141" i="11"/>
  <c r="AM141" i="11"/>
  <c r="AL141" i="11"/>
  <c r="AK141" i="11"/>
  <c r="AE141" i="11"/>
  <c r="AR141" i="11"/>
  <c r="AU141" i="11"/>
  <c r="AD141" i="11"/>
  <c r="AF141" i="11"/>
  <c r="AJ141" i="11"/>
  <c r="AT141" i="11"/>
  <c r="AG141" i="11"/>
  <c r="AI141" i="11"/>
  <c r="AC141" i="11"/>
  <c r="AH141" i="11"/>
  <c r="AF148" i="11"/>
  <c r="AS148" i="11"/>
  <c r="AC148" i="11"/>
  <c r="AQ148" i="11"/>
  <c r="AI148" i="11"/>
  <c r="AR148" i="11"/>
  <c r="AO148" i="11"/>
  <c r="AE148" i="11"/>
  <c r="AP148" i="11"/>
  <c r="AK148" i="11"/>
  <c r="AN148" i="11"/>
  <c r="AD148" i="11"/>
  <c r="AJ148" i="11"/>
  <c r="AM148" i="11"/>
  <c r="AU148" i="11"/>
  <c r="AH148" i="11"/>
  <c r="AT148" i="11"/>
  <c r="AT155" i="11"/>
  <c r="AN155" i="11"/>
  <c r="AG155" i="11"/>
  <c r="AM155" i="11"/>
  <c r="AL155" i="11"/>
  <c r="AS155" i="11"/>
  <c r="AF155" i="11"/>
  <c r="AI155" i="11"/>
  <c r="AH155" i="11"/>
  <c r="AD155" i="11"/>
  <c r="AP155" i="11"/>
  <c r="AK155" i="11"/>
  <c r="AE155" i="11"/>
  <c r="AQ155" i="11"/>
  <c r="AU155" i="11"/>
  <c r="AC155" i="11"/>
  <c r="AJ155" i="11"/>
  <c r="AO155" i="11"/>
  <c r="AQ161" i="11"/>
  <c r="AR169" i="11"/>
  <c r="AJ169" i="11"/>
  <c r="AM169" i="11"/>
  <c r="AL169" i="11"/>
  <c r="AS169" i="11"/>
  <c r="AE169" i="11"/>
  <c r="AF169" i="11"/>
  <c r="AT169" i="11"/>
  <c r="AD169" i="11"/>
  <c r="AG169" i="11"/>
  <c r="AO169" i="11"/>
  <c r="AK169" i="11"/>
  <c r="AP169" i="11"/>
  <c r="AI169" i="11"/>
  <c r="AF171" i="11"/>
  <c r="AG171" i="11"/>
  <c r="AJ171" i="11"/>
  <c r="AS171" i="11"/>
  <c r="AR171" i="11"/>
  <c r="AL171" i="11"/>
  <c r="AI171" i="11"/>
  <c r="AE171" i="11"/>
  <c r="AN171" i="11"/>
  <c r="AH171" i="11"/>
  <c r="AT171" i="11"/>
  <c r="AP171" i="11"/>
  <c r="AC171" i="11"/>
  <c r="AM171" i="11"/>
  <c r="AK171" i="11"/>
  <c r="AD171" i="11"/>
  <c r="AU171" i="11"/>
  <c r="AC173" i="11"/>
  <c r="AH173" i="11"/>
  <c r="AN173" i="11"/>
  <c r="AO173" i="11"/>
  <c r="AL173" i="11"/>
  <c r="AJ173" i="11"/>
  <c r="AD173" i="11"/>
  <c r="AI173" i="11"/>
  <c r="AF173" i="11"/>
  <c r="AQ173" i="11"/>
  <c r="AE173" i="11"/>
  <c r="AM173" i="11"/>
  <c r="AK173" i="11"/>
  <c r="AJ197" i="11"/>
  <c r="AT197" i="11"/>
  <c r="AI197" i="11"/>
  <c r="AS197" i="11"/>
  <c r="AG197" i="11"/>
  <c r="AC197" i="11"/>
  <c r="AQ197" i="11"/>
  <c r="AH197" i="11"/>
  <c r="AF197" i="11"/>
  <c r="AE197" i="11"/>
  <c r="AO197" i="11"/>
  <c r="AK197" i="11"/>
  <c r="AM197" i="11"/>
  <c r="AP237" i="11"/>
  <c r="AE237" i="11"/>
  <c r="AD237" i="11"/>
  <c r="AU237" i="11"/>
  <c r="AS237" i="11"/>
  <c r="AH237" i="11"/>
  <c r="AK237" i="11"/>
  <c r="AT237" i="11"/>
  <c r="AG237" i="11"/>
  <c r="AI237" i="11"/>
  <c r="AJ237" i="11"/>
  <c r="AF237" i="11"/>
  <c r="AR237" i="11"/>
  <c r="AO237" i="11"/>
  <c r="AN237" i="11"/>
  <c r="AC237" i="11"/>
  <c r="AS238" i="11"/>
  <c r="AJ240" i="11"/>
  <c r="AF240" i="11"/>
  <c r="AH240" i="11"/>
  <c r="AG240" i="11"/>
  <c r="AM240" i="11"/>
  <c r="AE240" i="11"/>
  <c r="AT240" i="11"/>
  <c r="AU240" i="11"/>
  <c r="AP240" i="11"/>
  <c r="AI240" i="11"/>
  <c r="AQ240" i="11"/>
  <c r="AK240" i="11"/>
  <c r="AL240" i="11"/>
  <c r="AS240" i="11"/>
  <c r="AR240" i="11"/>
  <c r="AD240" i="11"/>
  <c r="AC240" i="11"/>
  <c r="AS246" i="11"/>
  <c r="AM258" i="11"/>
  <c r="AS258" i="11"/>
  <c r="AL258" i="11"/>
  <c r="AQ258" i="11"/>
  <c r="AR258" i="11"/>
  <c r="AF258" i="11"/>
  <c r="AO258" i="11"/>
  <c r="AE258" i="11"/>
  <c r="AH258" i="11"/>
  <c r="AK258" i="11"/>
  <c r="AP258" i="11"/>
  <c r="AJ258" i="11"/>
  <c r="AT258" i="11"/>
  <c r="AC258" i="11"/>
  <c r="AD258" i="11"/>
  <c r="AU258" i="11"/>
  <c r="AI258" i="11"/>
  <c r="AD263" i="11"/>
  <c r="AQ263" i="11"/>
  <c r="AL263" i="11"/>
  <c r="AI263" i="11"/>
  <c r="AR263" i="11"/>
  <c r="AH263" i="11"/>
  <c r="AU263" i="11"/>
  <c r="AF263" i="11"/>
  <c r="AS263" i="11"/>
  <c r="AT263" i="11"/>
  <c r="AP263" i="11"/>
  <c r="AJ263" i="11"/>
  <c r="AO263" i="11"/>
  <c r="AE263" i="11"/>
  <c r="AK265" i="11"/>
  <c r="AN265" i="11"/>
  <c r="AH265" i="11"/>
  <c r="AJ265" i="11"/>
  <c r="AO265" i="11"/>
  <c r="AS265" i="11"/>
  <c r="AI265" i="11"/>
  <c r="AC265" i="11"/>
  <c r="AU265" i="11"/>
  <c r="AG265" i="11"/>
  <c r="AT267" i="11"/>
  <c r="AU267" i="11"/>
  <c r="AO267" i="11"/>
  <c r="AG267" i="11"/>
  <c r="AE267" i="11"/>
  <c r="AP267" i="11"/>
  <c r="AR267" i="11"/>
  <c r="AJ267" i="11"/>
  <c r="AM267" i="11"/>
  <c r="AF267" i="11"/>
  <c r="AS267" i="11"/>
  <c r="AQ267" i="11"/>
  <c r="AH267" i="11"/>
  <c r="AI267" i="11"/>
  <c r="AL267" i="11"/>
  <c r="AC267" i="11"/>
  <c r="AK267" i="11"/>
  <c r="AN267" i="11"/>
  <c r="AK268" i="11"/>
  <c r="AR270" i="11"/>
  <c r="AS270" i="11"/>
  <c r="AM270" i="11"/>
  <c r="AI270" i="11"/>
  <c r="AH270" i="11"/>
  <c r="AO270" i="11"/>
  <c r="AT270" i="11"/>
  <c r="AE270" i="11"/>
  <c r="AQ270" i="11"/>
  <c r="AG270" i="11"/>
  <c r="AP270" i="11"/>
  <c r="AJ270" i="11"/>
  <c r="AC270" i="11"/>
  <c r="AN270" i="11"/>
  <c r="AL270" i="11"/>
  <c r="AD270" i="11"/>
  <c r="AO272" i="11"/>
  <c r="AT272" i="11"/>
  <c r="AS272" i="11"/>
  <c r="AJ272" i="11"/>
  <c r="AD272" i="11"/>
  <c r="AN272" i="11"/>
  <c r="AK272" i="11"/>
  <c r="AE272" i="11"/>
  <c r="AP272" i="11"/>
  <c r="AR272" i="11"/>
  <c r="AL272" i="11"/>
  <c r="AG272" i="11"/>
  <c r="AI272" i="11"/>
  <c r="AQ272" i="11"/>
  <c r="AF272" i="11"/>
  <c r="AH272" i="11"/>
  <c r="AC272" i="11"/>
  <c r="AE277" i="11"/>
  <c r="AR277" i="11"/>
  <c r="AI277" i="11"/>
  <c r="AJ277" i="11"/>
  <c r="AP277" i="11"/>
  <c r="AO277" i="11"/>
  <c r="AN277" i="11"/>
  <c r="AT277" i="11"/>
  <c r="AM277" i="11"/>
  <c r="AG277" i="11"/>
  <c r="AL277" i="11"/>
  <c r="AK277" i="11"/>
  <c r="AQ277" i="11"/>
  <c r="AC277" i="11"/>
  <c r="AD277" i="11"/>
  <c r="AH277" i="11"/>
  <c r="AF277" i="11"/>
  <c r="AF282" i="11"/>
  <c r="AM282" i="11"/>
  <c r="AK282" i="11"/>
  <c r="AI282" i="11"/>
  <c r="AP282" i="11"/>
  <c r="AS282" i="11"/>
  <c r="AU282" i="11"/>
  <c r="AQ282" i="11"/>
  <c r="AR282" i="11"/>
  <c r="AD282" i="11"/>
  <c r="AE282" i="11"/>
  <c r="AJ282" i="11"/>
  <c r="AH282" i="11"/>
  <c r="AT282" i="11"/>
  <c r="AO282" i="11"/>
  <c r="AC282" i="11"/>
  <c r="AN282" i="11"/>
  <c r="AP287" i="11"/>
  <c r="AI287" i="11"/>
  <c r="AO287" i="11"/>
  <c r="AS287" i="11"/>
  <c r="AE287" i="11"/>
  <c r="AD287" i="11"/>
  <c r="AJ287" i="11"/>
  <c r="AC287" i="11"/>
  <c r="AH287" i="11"/>
  <c r="AL287" i="11"/>
  <c r="AQ287" i="11"/>
  <c r="AM287" i="11"/>
  <c r="AF287" i="11"/>
  <c r="AK287" i="11"/>
  <c r="AR287" i="11"/>
  <c r="AT287" i="11"/>
  <c r="AK289" i="11"/>
  <c r="AR289" i="11"/>
  <c r="AT289" i="11"/>
  <c r="AD289" i="11"/>
  <c r="AL289" i="11"/>
  <c r="AC289" i="11"/>
  <c r="AH289" i="11"/>
  <c r="AG289" i="11"/>
  <c r="AJ289" i="11"/>
  <c r="AM289" i="11"/>
  <c r="AN289" i="11"/>
  <c r="AO289" i="11"/>
  <c r="AF289" i="11"/>
  <c r="AE289" i="11"/>
  <c r="AU289" i="11"/>
  <c r="AD463" i="11"/>
  <c r="AG463" i="11"/>
  <c r="AQ466" i="11"/>
  <c r="AC466" i="11"/>
  <c r="AJ487" i="11"/>
  <c r="AG487" i="11"/>
  <c r="AJ506" i="11"/>
  <c r="AC506" i="11"/>
  <c r="AF506" i="11"/>
  <c r="AQ517" i="11"/>
  <c r="AR517" i="11"/>
  <c r="AD536" i="11"/>
  <c r="AS536" i="11"/>
  <c r="AE547" i="11"/>
  <c r="AI547" i="11"/>
  <c r="AJ547" i="11"/>
  <c r="AC547" i="11"/>
  <c r="AT547" i="11"/>
  <c r="AU551" i="11"/>
  <c r="AE555" i="11"/>
  <c r="AG555" i="11"/>
  <c r="AG557" i="11"/>
  <c r="AH557" i="11"/>
  <c r="AC578" i="11"/>
  <c r="AL578" i="11"/>
  <c r="AD578" i="11"/>
  <c r="AK632" i="11"/>
  <c r="AE632" i="11"/>
  <c r="AC638" i="11"/>
  <c r="AM638" i="11"/>
  <c r="AD638" i="11"/>
  <c r="AR638" i="11"/>
  <c r="AP639" i="11"/>
  <c r="AN639" i="11"/>
  <c r="AH639" i="11"/>
  <c r="AR639" i="11"/>
  <c r="AC639" i="11"/>
  <c r="AD642" i="11"/>
  <c r="AQ642" i="11"/>
  <c r="AT642" i="11"/>
  <c r="AM642" i="11"/>
  <c r="AT643" i="11"/>
  <c r="AU643" i="11"/>
  <c r="AE644" i="11"/>
  <c r="AD644" i="11"/>
  <c r="AG644" i="11"/>
  <c r="AL646" i="11"/>
  <c r="AC646" i="11"/>
  <c r="AG646" i="11"/>
  <c r="AU647" i="11"/>
  <c r="AJ647" i="11"/>
  <c r="AD647" i="11"/>
  <c r="AI684" i="11"/>
  <c r="AM684" i="11"/>
  <c r="AF684" i="11"/>
  <c r="AL684" i="11"/>
  <c r="AR684" i="11"/>
  <c r="AD684" i="11"/>
  <c r="AE684" i="11"/>
  <c r="AH684" i="11"/>
  <c r="AD685" i="11"/>
  <c r="AL685" i="11"/>
  <c r="AT685" i="11"/>
  <c r="AT687" i="11"/>
  <c r="AH687" i="11"/>
  <c r="AE687" i="11"/>
  <c r="AJ687" i="11"/>
  <c r="AQ687" i="11"/>
  <c r="AE693" i="11"/>
  <c r="AI693" i="11"/>
  <c r="AT693" i="11"/>
  <c r="AQ693" i="11"/>
  <c r="AS693" i="11"/>
  <c r="AE694" i="11"/>
  <c r="AG694" i="11"/>
  <c r="AH694" i="11"/>
  <c r="AP694" i="11"/>
  <c r="AJ694" i="11"/>
  <c r="AM694" i="11"/>
  <c r="AO705" i="11"/>
  <c r="AO716" i="11"/>
  <c r="AG716" i="11"/>
  <c r="AH716" i="11"/>
  <c r="AN716" i="11"/>
  <c r="AC716" i="11"/>
  <c r="AT716" i="11"/>
  <c r="AS716" i="11"/>
  <c r="AD716" i="11"/>
  <c r="AR716" i="11"/>
  <c r="AT734" i="11"/>
  <c r="AI740" i="11"/>
  <c r="AO740" i="11"/>
  <c r="AD740" i="11"/>
  <c r="AM740" i="11"/>
  <c r="AC740" i="11"/>
  <c r="AG740" i="11"/>
  <c r="AP741" i="11"/>
  <c r="AS741" i="11"/>
  <c r="AU741" i="11"/>
  <c r="AJ741" i="11"/>
  <c r="AL741" i="11"/>
  <c r="AC741" i="11"/>
  <c r="AM741" i="11"/>
  <c r="AQ741" i="11"/>
  <c r="AE741" i="11"/>
  <c r="AF741" i="11"/>
  <c r="AH741" i="11"/>
  <c r="AQ745" i="11"/>
  <c r="AK755" i="11"/>
  <c r="AR755" i="11"/>
  <c r="AP755" i="11"/>
  <c r="AF755" i="11"/>
  <c r="AC755" i="11"/>
  <c r="AN755" i="11"/>
  <c r="AJ755" i="11"/>
  <c r="AD755" i="11"/>
  <c r="AM755" i="11"/>
  <c r="AE755" i="11"/>
  <c r="AG755" i="11"/>
  <c r="AT755" i="11"/>
  <c r="AJ756" i="11"/>
  <c r="AR756" i="11"/>
  <c r="AH756" i="11"/>
  <c r="AK756" i="11"/>
  <c r="AD756" i="11"/>
  <c r="AQ756" i="11"/>
  <c r="AU756" i="11"/>
  <c r="AN756" i="11"/>
  <c r="AG756" i="11"/>
  <c r="AE756" i="11"/>
  <c r="AS757" i="11"/>
  <c r="AJ757" i="11"/>
  <c r="AG757" i="11"/>
  <c r="AD757" i="11"/>
  <c r="AN757" i="11"/>
  <c r="AU757" i="11"/>
  <c r="AR757" i="11"/>
  <c r="AF757" i="11"/>
  <c r="AH757" i="11"/>
  <c r="AP757" i="11"/>
  <c r="AO757" i="11"/>
  <c r="AE757" i="11"/>
  <c r="AD758" i="11"/>
  <c r="AP758" i="11"/>
  <c r="AK758" i="11"/>
  <c r="AN758" i="11"/>
  <c r="AU758" i="11"/>
  <c r="AQ758" i="11"/>
  <c r="AC758" i="11"/>
  <c r="AE758" i="11"/>
  <c r="AI758" i="11"/>
  <c r="AF758" i="11"/>
  <c r="AD197" i="11"/>
  <c r="AM204" i="11"/>
  <c r="AC169" i="11"/>
  <c r="AG235" i="11"/>
  <c r="AP213" i="11"/>
  <c r="AL197" i="11"/>
  <c r="AU185" i="11"/>
  <c r="AP173" i="11"/>
  <c r="AK162" i="11"/>
  <c r="AR149" i="11"/>
  <c r="AK135" i="11"/>
  <c r="AG120" i="11"/>
  <c r="AN230" i="11"/>
  <c r="AS200" i="11"/>
  <c r="AH150" i="11"/>
  <c r="AR118" i="11"/>
  <c r="AC139" i="11"/>
  <c r="AF37" i="11"/>
  <c r="AO37" i="11"/>
  <c r="AK39" i="11"/>
  <c r="AQ43" i="11"/>
  <c r="AN43" i="11"/>
  <c r="AR43" i="11"/>
  <c r="AF43" i="11"/>
  <c r="AP43" i="11"/>
  <c r="AO43" i="11"/>
  <c r="AS43" i="11"/>
  <c r="AM43" i="11"/>
  <c r="AK43" i="11"/>
  <c r="AE43" i="11"/>
  <c r="AC43" i="11"/>
  <c r="AI43" i="11"/>
  <c r="AD43" i="11"/>
  <c r="AJ43" i="11"/>
  <c r="AU43" i="11"/>
  <c r="AT43" i="11"/>
  <c r="AL65" i="11"/>
  <c r="AN67" i="11"/>
  <c r="AL67" i="11"/>
  <c r="AK67" i="11"/>
  <c r="AF67" i="11"/>
  <c r="AP67" i="11"/>
  <c r="AI67" i="11"/>
  <c r="AT67" i="11"/>
  <c r="AU67" i="11"/>
  <c r="AJ67" i="11"/>
  <c r="AD67" i="11"/>
  <c r="AC67" i="11"/>
  <c r="AM67" i="11"/>
  <c r="AE67" i="11"/>
  <c r="AG67" i="11"/>
  <c r="AQ67" i="11"/>
  <c r="AQ84" i="11"/>
  <c r="AU84" i="11"/>
  <c r="AN84" i="11"/>
  <c r="AI86" i="11"/>
  <c r="AT86" i="11"/>
  <c r="AM86" i="11"/>
  <c r="AM88" i="11"/>
  <c r="AD88" i="11"/>
  <c r="AP88" i="11"/>
  <c r="AJ91" i="11"/>
  <c r="AJ99" i="11"/>
  <c r="AM101" i="11"/>
  <c r="AS101" i="11"/>
  <c r="AC101" i="11"/>
  <c r="AJ101" i="11"/>
  <c r="AU101" i="11"/>
  <c r="AK101" i="11"/>
  <c r="AQ101" i="11"/>
  <c r="AL101" i="11"/>
  <c r="AG101" i="11"/>
  <c r="AP101" i="11"/>
  <c r="AF101" i="11"/>
  <c r="AN101" i="11"/>
  <c r="AD101" i="11"/>
  <c r="AR101" i="11"/>
  <c r="AH101" i="11"/>
  <c r="AF103" i="11"/>
  <c r="AR103" i="11"/>
  <c r="AT103" i="11"/>
  <c r="AE103" i="11"/>
  <c r="AC103" i="11"/>
  <c r="AL103" i="11"/>
  <c r="AG103" i="11"/>
  <c r="AP103" i="11"/>
  <c r="AQ103" i="11"/>
  <c r="AD103" i="11"/>
  <c r="AS103" i="11"/>
  <c r="AI103" i="11"/>
  <c r="AH103" i="11"/>
  <c r="AJ103" i="11"/>
  <c r="AK103" i="11"/>
  <c r="AN103" i="11"/>
  <c r="AK106" i="11"/>
  <c r="AP106" i="11"/>
  <c r="AD106" i="11"/>
  <c r="AG106" i="11"/>
  <c r="AU106" i="11"/>
  <c r="AL106" i="11"/>
  <c r="AQ106" i="11"/>
  <c r="AF106" i="11"/>
  <c r="AN106" i="11"/>
  <c r="AR106" i="11"/>
  <c r="AO106" i="11"/>
  <c r="AM106" i="11"/>
  <c r="AJ106" i="11"/>
  <c r="AT106" i="11"/>
  <c r="AC106" i="11"/>
  <c r="AS106" i="11"/>
  <c r="AK121" i="11"/>
  <c r="AU126" i="11"/>
  <c r="AH129" i="11"/>
  <c r="AJ129" i="11"/>
  <c r="AE129" i="11"/>
  <c r="AI129" i="11"/>
  <c r="AK129" i="11"/>
  <c r="AG129" i="11"/>
  <c r="AD129" i="11"/>
  <c r="AO129" i="11"/>
  <c r="AC129" i="11"/>
  <c r="AT129" i="11"/>
  <c r="AM129" i="11"/>
  <c r="AN129" i="11"/>
  <c r="AL129" i="11"/>
  <c r="AQ129" i="11"/>
  <c r="AU129" i="11"/>
  <c r="AL130" i="11"/>
  <c r="AN130" i="11"/>
  <c r="AS130" i="11"/>
  <c r="AI130" i="11"/>
  <c r="AQ130" i="11"/>
  <c r="AO130" i="11"/>
  <c r="AF130" i="11"/>
  <c r="AP130" i="11"/>
  <c r="AM130" i="11"/>
  <c r="AE130" i="11"/>
  <c r="AC130" i="11"/>
  <c r="AG130" i="11"/>
  <c r="AT130" i="11"/>
  <c r="AU130" i="11"/>
  <c r="AD130" i="11"/>
  <c r="AK130" i="11"/>
  <c r="AT136" i="11"/>
  <c r="AN136" i="11"/>
  <c r="AE136" i="11"/>
  <c r="AQ136" i="11"/>
  <c r="AR136" i="11"/>
  <c r="AU136" i="11"/>
  <c r="AK136" i="11"/>
  <c r="AF136" i="11"/>
  <c r="AI136" i="11"/>
  <c r="AM136" i="11"/>
  <c r="AO136" i="11"/>
  <c r="AS136" i="11"/>
  <c r="AL136" i="11"/>
  <c r="AC136" i="11"/>
  <c r="AJ136" i="11"/>
  <c r="AG136" i="11"/>
  <c r="AD158" i="11"/>
  <c r="AK158" i="11"/>
  <c r="AI158" i="11"/>
  <c r="AJ158" i="11"/>
  <c r="AN158" i="11"/>
  <c r="AF158" i="11"/>
  <c r="AL158" i="11"/>
  <c r="AM158" i="11"/>
  <c r="AO158" i="11"/>
  <c r="AE158" i="11"/>
  <c r="AC158" i="11"/>
  <c r="AS158" i="11"/>
  <c r="AH158" i="11"/>
  <c r="AL164" i="11"/>
  <c r="AI172" i="11"/>
  <c r="AD172" i="11"/>
  <c r="AO172" i="11"/>
  <c r="AE172" i="11"/>
  <c r="AN172" i="11"/>
  <c r="AT172" i="11"/>
  <c r="AJ172" i="11"/>
  <c r="AS172" i="11"/>
  <c r="AK172" i="11"/>
  <c r="AU172" i="11"/>
  <c r="AF172" i="11"/>
  <c r="AQ172" i="11"/>
  <c r="AP172" i="11"/>
  <c r="AC172" i="11"/>
  <c r="AR172" i="11"/>
  <c r="AM172" i="11"/>
  <c r="AH176" i="11"/>
  <c r="AI176" i="11"/>
  <c r="AS176" i="11"/>
  <c r="AQ176" i="11"/>
  <c r="AF176" i="11"/>
  <c r="AU176" i="11"/>
  <c r="AL176" i="11"/>
  <c r="AP176" i="11"/>
  <c r="AT176" i="11"/>
  <c r="AN176" i="11"/>
  <c r="AC176" i="11"/>
  <c r="AR176" i="11"/>
  <c r="AJ176" i="11"/>
  <c r="AG176" i="11"/>
  <c r="AN177" i="11"/>
  <c r="AT177" i="11"/>
  <c r="AH177" i="11"/>
  <c r="AG177" i="11"/>
  <c r="AI177" i="11"/>
  <c r="AS177" i="11"/>
  <c r="AL177" i="11"/>
  <c r="AC177" i="11"/>
  <c r="AD177" i="11"/>
  <c r="AO177" i="11"/>
  <c r="AP177" i="11"/>
  <c r="AF177" i="11"/>
  <c r="AJ177" i="11"/>
  <c r="AR177" i="11"/>
  <c r="AE177" i="11"/>
  <c r="AU177" i="11"/>
  <c r="AS179" i="11"/>
  <c r="AM179" i="11"/>
  <c r="AG179" i="11"/>
  <c r="AP179" i="11"/>
  <c r="AF179" i="11"/>
  <c r="AI179" i="11"/>
  <c r="AC179" i="11"/>
  <c r="AL179" i="11"/>
  <c r="AT179" i="11"/>
  <c r="AD179" i="11"/>
  <c r="AU179" i="11"/>
  <c r="AK179" i="11"/>
  <c r="AE179" i="11"/>
  <c r="AQ179" i="11"/>
  <c r="AO179" i="11"/>
  <c r="AJ179" i="11"/>
  <c r="AH179" i="11"/>
  <c r="AK180" i="11"/>
  <c r="AI181" i="11"/>
  <c r="AR181" i="11"/>
  <c r="AT181" i="11"/>
  <c r="AH181" i="11"/>
  <c r="AM181" i="11"/>
  <c r="AK181" i="11"/>
  <c r="AF181" i="11"/>
  <c r="AQ181" i="11"/>
  <c r="AU181" i="11"/>
  <c r="AD181" i="11"/>
  <c r="AG181" i="11"/>
  <c r="AN181" i="11"/>
  <c r="AC181" i="11"/>
  <c r="AO181" i="11"/>
  <c r="AI187" i="11"/>
  <c r="AL187" i="11"/>
  <c r="AP187" i="11"/>
  <c r="AU187" i="11"/>
  <c r="AS187" i="11"/>
  <c r="AF187" i="11"/>
  <c r="AH187" i="11"/>
  <c r="AC187" i="11"/>
  <c r="AM187" i="11"/>
  <c r="AO187" i="11"/>
  <c r="AG187" i="11"/>
  <c r="AE187" i="11"/>
  <c r="AK187" i="11"/>
  <c r="AD187" i="11"/>
  <c r="AJ187" i="11"/>
  <c r="AR187" i="11"/>
  <c r="AN187" i="11"/>
  <c r="AF189" i="11"/>
  <c r="AG189" i="11"/>
  <c r="AJ189" i="11"/>
  <c r="AO189" i="11"/>
  <c r="AT189" i="11"/>
  <c r="AP189" i="11"/>
  <c r="AM189" i="11"/>
  <c r="AC189" i="11"/>
  <c r="AR189" i="11"/>
  <c r="AE189" i="11"/>
  <c r="AQ189" i="11"/>
  <c r="AU189" i="11"/>
  <c r="AH189" i="11"/>
  <c r="AI189" i="11"/>
  <c r="AL189" i="11"/>
  <c r="AN189" i="11"/>
  <c r="AR190" i="11"/>
  <c r="AQ191" i="11"/>
  <c r="AS191" i="11"/>
  <c r="AG191" i="11"/>
  <c r="AD191" i="11"/>
  <c r="AC191" i="11"/>
  <c r="AF191" i="11"/>
  <c r="AN191" i="11"/>
  <c r="AI191" i="11"/>
  <c r="AU191" i="11"/>
  <c r="AL191" i="11"/>
  <c r="AP191" i="11"/>
  <c r="AH191" i="11"/>
  <c r="AR191" i="11"/>
  <c r="AJ191" i="11"/>
  <c r="AT191" i="11"/>
  <c r="AM191" i="11"/>
  <c r="AO191" i="11"/>
  <c r="AR193" i="11"/>
  <c r="AP193" i="11"/>
  <c r="AU193" i="11"/>
  <c r="AN193" i="11"/>
  <c r="AF193" i="11"/>
  <c r="AS193" i="11"/>
  <c r="AG193" i="11"/>
  <c r="AC193" i="11"/>
  <c r="AD193" i="11"/>
  <c r="AH193" i="11"/>
  <c r="AE193" i="11"/>
  <c r="AI193" i="11"/>
  <c r="AK193" i="11"/>
  <c r="AL193" i="11"/>
  <c r="AJ193" i="11"/>
  <c r="AR198" i="11"/>
  <c r="AF198" i="11"/>
  <c r="AH198" i="11"/>
  <c r="AO198" i="11"/>
  <c r="AM198" i="11"/>
  <c r="AS198" i="11"/>
  <c r="AG198" i="11"/>
  <c r="AN198" i="11"/>
  <c r="AD198" i="11"/>
  <c r="AU198" i="11"/>
  <c r="AJ198" i="11"/>
  <c r="AL198" i="11"/>
  <c r="AP198" i="11"/>
  <c r="AI198" i="11"/>
  <c r="AC198" i="11"/>
  <c r="AE198" i="11"/>
  <c r="AK198" i="11"/>
  <c r="AR199" i="11"/>
  <c r="AE199" i="11"/>
  <c r="AF199" i="11"/>
  <c r="AD199" i="11"/>
  <c r="AJ199" i="11"/>
  <c r="AQ199" i="11"/>
  <c r="AT199" i="11"/>
  <c r="AO199" i="11"/>
  <c r="AC199" i="11"/>
  <c r="AM199" i="11"/>
  <c r="AS199" i="11"/>
  <c r="AU199" i="11"/>
  <c r="AH199" i="11"/>
  <c r="AL199" i="11"/>
  <c r="AN199" i="11"/>
  <c r="AP199" i="11"/>
  <c r="AG199" i="11"/>
  <c r="AN201" i="11"/>
  <c r="AE201" i="11"/>
  <c r="AP201" i="11"/>
  <c r="AK201" i="11"/>
  <c r="AH201" i="11"/>
  <c r="AU201" i="11"/>
  <c r="AR201" i="11"/>
  <c r="AI201" i="11"/>
  <c r="AS201" i="11"/>
  <c r="AG201" i="11"/>
  <c r="AJ201" i="11"/>
  <c r="AL201" i="11"/>
  <c r="AD201" i="11"/>
  <c r="AT201" i="11"/>
  <c r="AC201" i="11"/>
  <c r="AE202" i="11"/>
  <c r="AN202" i="11"/>
  <c r="AI202" i="11"/>
  <c r="AU202" i="11"/>
  <c r="AM202" i="11"/>
  <c r="AQ202" i="11"/>
  <c r="AP202" i="11"/>
  <c r="AH202" i="11"/>
  <c r="AL202" i="11"/>
  <c r="AC202" i="11"/>
  <c r="AG202" i="11"/>
  <c r="AO202" i="11"/>
  <c r="AR202" i="11"/>
  <c r="AD202" i="11"/>
  <c r="AF202" i="11"/>
  <c r="AK202" i="11"/>
  <c r="AF208" i="11"/>
  <c r="AJ208" i="11"/>
  <c r="AH208" i="11"/>
  <c r="AS208" i="11"/>
  <c r="AP208" i="11"/>
  <c r="AC208" i="11"/>
  <c r="AD208" i="11"/>
  <c r="AM208" i="11"/>
  <c r="AQ208" i="11"/>
  <c r="AL208" i="11"/>
  <c r="AG208" i="11"/>
  <c r="AR208" i="11"/>
  <c r="AO208" i="11"/>
  <c r="AK208" i="11"/>
  <c r="AU208" i="11"/>
  <c r="AL209" i="11"/>
  <c r="AC209" i="11"/>
  <c r="AP209" i="11"/>
  <c r="AU209" i="11"/>
  <c r="AT209" i="11"/>
  <c r="AM209" i="11"/>
  <c r="AF209" i="11"/>
  <c r="AE209" i="11"/>
  <c r="AH209" i="11"/>
  <c r="AG209" i="11"/>
  <c r="AR209" i="11"/>
  <c r="AK209" i="11"/>
  <c r="AD209" i="11"/>
  <c r="AJ209" i="11"/>
  <c r="AI209" i="11"/>
  <c r="AS209" i="11"/>
  <c r="AR210" i="11"/>
  <c r="AF210" i="11"/>
  <c r="AJ210" i="11"/>
  <c r="AN210" i="11"/>
  <c r="AP210" i="11"/>
  <c r="AI210" i="11"/>
  <c r="AS210" i="11"/>
  <c r="AD210" i="11"/>
  <c r="AT210" i="11"/>
  <c r="AC210" i="11"/>
  <c r="AH210" i="11"/>
  <c r="AE210" i="11"/>
  <c r="AL210" i="11"/>
  <c r="AG210" i="11"/>
  <c r="AQ210" i="11"/>
  <c r="AO210" i="11"/>
  <c r="AM210" i="11"/>
  <c r="AM228" i="11"/>
  <c r="AM238" i="11"/>
  <c r="AK238" i="11"/>
  <c r="AR238" i="11"/>
  <c r="AU238" i="11"/>
  <c r="AT238" i="11"/>
  <c r="AP238" i="11"/>
  <c r="AG238" i="11"/>
  <c r="AH238" i="11"/>
  <c r="AF238" i="11"/>
  <c r="AC238" i="11"/>
  <c r="AO238" i="11"/>
  <c r="AL238" i="11"/>
  <c r="AJ238" i="11"/>
  <c r="AI238" i="11"/>
  <c r="AN238" i="11"/>
  <c r="AD238" i="11"/>
  <c r="AQ238" i="11"/>
  <c r="AU239" i="11"/>
  <c r="AM239" i="11"/>
  <c r="AD239" i="11"/>
  <c r="AT239" i="11"/>
  <c r="AH239" i="11"/>
  <c r="AJ239" i="11"/>
  <c r="AG239" i="11"/>
  <c r="AQ239" i="11"/>
  <c r="AE239" i="11"/>
  <c r="AF239" i="11"/>
  <c r="AO239" i="11"/>
  <c r="AP239" i="11"/>
  <c r="AK239" i="11"/>
  <c r="AN239" i="11"/>
  <c r="AC239" i="11"/>
  <c r="AR239" i="11"/>
  <c r="AG245" i="11"/>
  <c r="AS245" i="11"/>
  <c r="AE245" i="11"/>
  <c r="AL245" i="11"/>
  <c r="AM245" i="11"/>
  <c r="AT245" i="11"/>
  <c r="AR245" i="11"/>
  <c r="AF245" i="11"/>
  <c r="AQ245" i="11"/>
  <c r="AN245" i="11"/>
  <c r="AH245" i="11"/>
  <c r="AJ245" i="11"/>
  <c r="AK245" i="11"/>
  <c r="AD245" i="11"/>
  <c r="AU245" i="11"/>
  <c r="AI245" i="11"/>
  <c r="AC245" i="11"/>
  <c r="AI246" i="11"/>
  <c r="AP246" i="11"/>
  <c r="AG246" i="11"/>
  <c r="AC246" i="11"/>
  <c r="AD246" i="11"/>
  <c r="AH246" i="11"/>
  <c r="AH247" i="11"/>
  <c r="AQ247" i="11"/>
  <c r="AR247" i="11"/>
  <c r="AO247" i="11"/>
  <c r="AC247" i="11"/>
  <c r="AS247" i="11"/>
  <c r="AU247" i="11"/>
  <c r="AL253" i="11"/>
  <c r="AK281" i="11"/>
  <c r="AJ281" i="11"/>
  <c r="AO281" i="11"/>
  <c r="AM281" i="11"/>
  <c r="AR281" i="11"/>
  <c r="AQ281" i="11"/>
  <c r="AD281" i="11"/>
  <c r="AF281" i="11"/>
  <c r="AL281" i="11"/>
  <c r="AC281" i="11"/>
  <c r="AG281" i="11"/>
  <c r="AS281" i="11"/>
  <c r="AT281" i="11"/>
  <c r="AI281" i="11"/>
  <c r="AH281" i="11"/>
  <c r="AE281" i="11"/>
  <c r="AP485" i="11"/>
  <c r="AR485" i="11"/>
  <c r="AH485" i="11"/>
  <c r="AL509" i="11"/>
  <c r="AS509" i="11"/>
  <c r="AR516" i="11"/>
  <c r="AU520" i="11"/>
  <c r="AN520" i="11"/>
  <c r="AC520" i="11"/>
  <c r="AN554" i="11"/>
  <c r="AF554" i="11"/>
  <c r="AF568" i="11"/>
  <c r="AC568" i="11"/>
  <c r="AM573" i="11"/>
  <c r="AJ573" i="11"/>
  <c r="AU573" i="11"/>
  <c r="AH573" i="11"/>
  <c r="AR573" i="11"/>
  <c r="AU575" i="11"/>
  <c r="AT575" i="11"/>
  <c r="AM575" i="11"/>
  <c r="AQ575" i="11"/>
  <c r="AR575" i="11"/>
  <c r="AC575" i="11"/>
  <c r="AR579" i="11"/>
  <c r="AC579" i="11"/>
  <c r="AR581" i="11"/>
  <c r="AO581" i="11"/>
  <c r="AL621" i="11"/>
  <c r="AT621" i="11"/>
  <c r="AQ621" i="11"/>
  <c r="AE659" i="11"/>
  <c r="AP659" i="11"/>
  <c r="AS675" i="11"/>
  <c r="AN675" i="11"/>
  <c r="AP677" i="11"/>
  <c r="AQ677" i="11"/>
  <c r="AQ679" i="11"/>
  <c r="AG679" i="11"/>
  <c r="AU679" i="11"/>
  <c r="AH679" i="11"/>
  <c r="AQ681" i="11"/>
  <c r="AF681" i="11"/>
  <c r="AL681" i="11"/>
  <c r="AL683" i="11"/>
  <c r="AJ683" i="11"/>
  <c r="AO683" i="11"/>
  <c r="AF683" i="11"/>
  <c r="AQ683" i="11"/>
  <c r="AH709" i="11"/>
  <c r="AN709" i="11"/>
  <c r="AO709" i="11"/>
  <c r="AT709" i="11"/>
  <c r="AP709" i="11"/>
  <c r="AK709" i="11"/>
  <c r="AJ709" i="11"/>
  <c r="AQ709" i="11"/>
  <c r="AU709" i="11"/>
  <c r="AM709" i="11"/>
  <c r="AC709" i="11"/>
  <c r="AP716" i="11"/>
  <c r="AM717" i="11"/>
  <c r="AQ717" i="11"/>
  <c r="AU717" i="11"/>
  <c r="AO717" i="11"/>
  <c r="AD717" i="11"/>
  <c r="AC717" i="11"/>
  <c r="AS717" i="11"/>
  <c r="AI717" i="11"/>
  <c r="AP717" i="11"/>
  <c r="AF717" i="11"/>
  <c r="AK717" i="11"/>
  <c r="AJ717" i="11"/>
  <c r="AL717" i="11"/>
  <c r="AN717" i="11"/>
  <c r="AI718" i="11"/>
  <c r="AM718" i="11"/>
  <c r="AL718" i="11"/>
  <c r="AJ718" i="11"/>
  <c r="AC718" i="11"/>
  <c r="AF718" i="11"/>
  <c r="AS718" i="11"/>
  <c r="AQ718" i="11"/>
  <c r="AC720" i="11"/>
  <c r="AK720" i="11"/>
  <c r="AN720" i="11"/>
  <c r="AO729" i="11"/>
  <c r="AE729" i="11"/>
  <c r="AM729" i="11"/>
  <c r="AI729" i="11"/>
  <c r="AQ729" i="11"/>
  <c r="AS729" i="11"/>
  <c r="AD729" i="11"/>
  <c r="AG729" i="11"/>
  <c r="AL729" i="11"/>
  <c r="AT729" i="11"/>
  <c r="AJ729" i="11"/>
  <c r="AF729" i="11"/>
  <c r="AK729" i="11"/>
  <c r="AI731" i="11"/>
  <c r="AS731" i="11"/>
  <c r="AC731" i="11"/>
  <c r="AG731" i="11"/>
  <c r="AH731" i="11"/>
  <c r="AP731" i="11"/>
  <c r="AM731" i="11"/>
  <c r="AD731" i="11"/>
  <c r="AN731" i="11"/>
  <c r="AE731" i="11"/>
  <c r="AL731" i="11"/>
  <c r="AU731" i="11"/>
  <c r="AK736" i="11"/>
  <c r="AQ736" i="11"/>
  <c r="AT736" i="11"/>
  <c r="AR736" i="11"/>
  <c r="AG738" i="11"/>
  <c r="AQ738" i="11"/>
  <c r="AM738" i="11"/>
  <c r="AR738" i="11"/>
  <c r="AE738" i="11"/>
  <c r="AC738" i="11"/>
  <c r="AT738" i="11"/>
  <c r="AR156" i="11"/>
  <c r="AC185" i="11"/>
  <c r="AH169" i="11"/>
  <c r="AJ235" i="11"/>
  <c r="AE213" i="11"/>
  <c r="AR197" i="11"/>
  <c r="AH172" i="11"/>
  <c r="AE161" i="11"/>
  <c r="AM149" i="11"/>
  <c r="AP135" i="11"/>
  <c r="AQ120" i="11"/>
  <c r="AU230" i="11"/>
  <c r="AN196" i="11"/>
  <c r="AI96" i="11"/>
  <c r="AQ207" i="11"/>
  <c r="AI71" i="11"/>
  <c r="AP71" i="11"/>
  <c r="AN71" i="11"/>
  <c r="AL73" i="11"/>
  <c r="AT73" i="11"/>
  <c r="AI78" i="11"/>
  <c r="AS78" i="11"/>
  <c r="AG85" i="11"/>
  <c r="AL85" i="11"/>
  <c r="AM85" i="11"/>
  <c r="AD85" i="11"/>
  <c r="AO99" i="11"/>
  <c r="AE99" i="11"/>
  <c r="AT99" i="11"/>
  <c r="AU99" i="11"/>
  <c r="AK99" i="11"/>
  <c r="AI99" i="11"/>
  <c r="AQ99" i="11"/>
  <c r="AS99" i="11"/>
  <c r="AC99" i="11"/>
  <c r="AR99" i="11"/>
  <c r="AG99" i="11"/>
  <c r="AL99" i="11"/>
  <c r="AD99" i="11"/>
  <c r="AF99" i="11"/>
  <c r="AF115" i="11"/>
  <c r="AJ115" i="11"/>
  <c r="AD115" i="11"/>
  <c r="AK115" i="11"/>
  <c r="AC115" i="11"/>
  <c r="AM115" i="11"/>
  <c r="AL115" i="11"/>
  <c r="AH115" i="11"/>
  <c r="AO115" i="11"/>
  <c r="AR115" i="11"/>
  <c r="AU115" i="11"/>
  <c r="AN115" i="11"/>
  <c r="AT115" i="11"/>
  <c r="AQ115" i="11"/>
  <c r="AS115" i="11"/>
  <c r="AI115" i="11"/>
  <c r="AG115" i="11"/>
  <c r="AT119" i="11"/>
  <c r="AM119" i="11"/>
  <c r="AO119" i="11"/>
  <c r="AD119" i="11"/>
  <c r="AS119" i="11"/>
  <c r="AF119" i="11"/>
  <c r="AN119" i="11"/>
  <c r="AU119" i="11"/>
  <c r="AC119" i="11"/>
  <c r="AL119" i="11"/>
  <c r="AJ119" i="11"/>
  <c r="AH119" i="11"/>
  <c r="AK119" i="11"/>
  <c r="AE119" i="11"/>
  <c r="AQ119" i="11"/>
  <c r="AR119" i="11"/>
  <c r="AC122" i="11"/>
  <c r="AJ122" i="11"/>
  <c r="AD122" i="11"/>
  <c r="AU122" i="11"/>
  <c r="AP122" i="11"/>
  <c r="AR122" i="11"/>
  <c r="AF122" i="11"/>
  <c r="AN122" i="11"/>
  <c r="AO122" i="11"/>
  <c r="AM122" i="11"/>
  <c r="AL122" i="11"/>
  <c r="AS122" i="11"/>
  <c r="AT122" i="11"/>
  <c r="AK122" i="11"/>
  <c r="AG122" i="11"/>
  <c r="AQ122" i="11"/>
  <c r="AF123" i="11"/>
  <c r="AE123" i="11"/>
  <c r="AN123" i="11"/>
  <c r="AD123" i="11"/>
  <c r="AT123" i="11"/>
  <c r="AO123" i="11"/>
  <c r="AK123" i="11"/>
  <c r="AL123" i="11"/>
  <c r="AP123" i="11"/>
  <c r="AR123" i="11"/>
  <c r="AQ123" i="11"/>
  <c r="AI123" i="11"/>
  <c r="AH123" i="11"/>
  <c r="AS123" i="11"/>
  <c r="AJ123" i="11"/>
  <c r="AE124" i="11"/>
  <c r="AL124" i="11"/>
  <c r="AI124" i="11"/>
  <c r="AD124" i="11"/>
  <c r="AP124" i="11"/>
  <c r="AG124" i="11"/>
  <c r="AO124" i="11"/>
  <c r="AK124" i="11"/>
  <c r="AC124" i="11"/>
  <c r="AQ124" i="11"/>
  <c r="AH124" i="11"/>
  <c r="AF124" i="11"/>
  <c r="AK133" i="11"/>
  <c r="AM133" i="11"/>
  <c r="AO133" i="11"/>
  <c r="AQ133" i="11"/>
  <c r="AG133" i="11"/>
  <c r="AI133" i="11"/>
  <c r="AT133" i="11"/>
  <c r="AH133" i="11"/>
  <c r="AD133" i="11"/>
  <c r="AE133" i="11"/>
  <c r="AC133" i="11"/>
  <c r="AJ133" i="11"/>
  <c r="AP133" i="11"/>
  <c r="AL133" i="11"/>
  <c r="AF133" i="11"/>
  <c r="AK140" i="11"/>
  <c r="AI140" i="11"/>
  <c r="AD140" i="11"/>
  <c r="AJ140" i="11"/>
  <c r="AC140" i="11"/>
  <c r="AF140" i="11"/>
  <c r="AR140" i="11"/>
  <c r="AU140" i="11"/>
  <c r="AT140" i="11"/>
  <c r="AQ140" i="11"/>
  <c r="AO140" i="11"/>
  <c r="AN140" i="11"/>
  <c r="AH140" i="11"/>
  <c r="AE140" i="11"/>
  <c r="AL140" i="11"/>
  <c r="AS140" i="11"/>
  <c r="AC142" i="11"/>
  <c r="AG142" i="11"/>
  <c r="AJ142" i="11"/>
  <c r="AK142" i="11"/>
  <c r="AS142" i="11"/>
  <c r="AT142" i="11"/>
  <c r="AL142" i="11"/>
  <c r="AP142" i="11"/>
  <c r="AN142" i="11"/>
  <c r="AH142" i="11"/>
  <c r="AM142" i="11"/>
  <c r="AF142" i="11"/>
  <c r="AR142" i="11"/>
  <c r="AQ142" i="11"/>
  <c r="AI142" i="11"/>
  <c r="AO142" i="11"/>
  <c r="AE142" i="11"/>
  <c r="AJ157" i="11"/>
  <c r="AR157" i="11"/>
  <c r="AP157" i="11"/>
  <c r="AM157" i="11"/>
  <c r="AO157" i="11"/>
  <c r="AL157" i="11"/>
  <c r="AI157" i="11"/>
  <c r="AE157" i="11"/>
  <c r="AD157" i="11"/>
  <c r="AN157" i="11"/>
  <c r="AF157" i="11"/>
  <c r="AU157" i="11"/>
  <c r="AK157" i="11"/>
  <c r="AH157" i="11"/>
  <c r="AG157" i="11"/>
  <c r="AC157" i="11"/>
  <c r="AI164" i="11"/>
  <c r="AN164" i="11"/>
  <c r="AU164" i="11"/>
  <c r="AD164" i="11"/>
  <c r="AT164" i="11"/>
  <c r="AK164" i="11"/>
  <c r="AR164" i="11"/>
  <c r="AG164" i="11"/>
  <c r="AQ164" i="11"/>
  <c r="AS164" i="11"/>
  <c r="AH164" i="11"/>
  <c r="AP164" i="11"/>
  <c r="AM164" i="11"/>
  <c r="AO164" i="11"/>
  <c r="AG182" i="11"/>
  <c r="AF182" i="11"/>
  <c r="AO182" i="11"/>
  <c r="AT182" i="11"/>
  <c r="AC182" i="11"/>
  <c r="AU182" i="11"/>
  <c r="AE182" i="11"/>
  <c r="AS182" i="11"/>
  <c r="AI182" i="11"/>
  <c r="AL182" i="11"/>
  <c r="AM182" i="11"/>
  <c r="AK182" i="11"/>
  <c r="AN182" i="11"/>
  <c r="AJ182" i="11"/>
  <c r="AD182" i="11"/>
  <c r="AJ183" i="11"/>
  <c r="AC183" i="11"/>
  <c r="AD183" i="11"/>
  <c r="AQ183" i="11"/>
  <c r="AO183" i="11"/>
  <c r="AI183" i="11"/>
  <c r="AR183" i="11"/>
  <c r="AK183" i="11"/>
  <c r="AS183" i="11"/>
  <c r="AP183" i="11"/>
  <c r="AL183" i="11"/>
  <c r="AE183" i="11"/>
  <c r="AN183" i="11"/>
  <c r="AM183" i="11"/>
  <c r="AT183" i="11"/>
  <c r="AF183" i="11"/>
  <c r="AU183" i="11"/>
  <c r="AH183" i="11"/>
  <c r="AG184" i="11"/>
  <c r="AT184" i="11"/>
  <c r="AO184" i="11"/>
  <c r="AR184" i="11"/>
  <c r="AC184" i="11"/>
  <c r="AU184" i="11"/>
  <c r="AE184" i="11"/>
  <c r="AF184" i="11"/>
  <c r="AJ184" i="11"/>
  <c r="AL184" i="11"/>
  <c r="AN184" i="11"/>
  <c r="AP184" i="11"/>
  <c r="AS184" i="11"/>
  <c r="AH184" i="11"/>
  <c r="AD184" i="11"/>
  <c r="AQ184" i="11"/>
  <c r="AI184" i="11"/>
  <c r="AK184" i="11"/>
  <c r="AO185" i="11"/>
  <c r="AH185" i="11"/>
  <c r="AR185" i="11"/>
  <c r="AG185" i="11"/>
  <c r="AL185" i="11"/>
  <c r="AK185" i="11"/>
  <c r="AJ185" i="11"/>
  <c r="AM185" i="11"/>
  <c r="AN185" i="11"/>
  <c r="AD185" i="11"/>
  <c r="AI185" i="11"/>
  <c r="AF185" i="11"/>
  <c r="AP186" i="11"/>
  <c r="AU186" i="11"/>
  <c r="AL186" i="11"/>
  <c r="AE186" i="11"/>
  <c r="AC186" i="11"/>
  <c r="AI186" i="11"/>
  <c r="AD186" i="11"/>
  <c r="AF186" i="11"/>
  <c r="AS186" i="11"/>
  <c r="AT186" i="11"/>
  <c r="AK186" i="11"/>
  <c r="AG186" i="11"/>
  <c r="AR186" i="11"/>
  <c r="AH186" i="11"/>
  <c r="AO186" i="11"/>
  <c r="AJ186" i="11"/>
  <c r="AM186" i="11"/>
  <c r="AU192" i="11"/>
  <c r="AM192" i="11"/>
  <c r="AG192" i="11"/>
  <c r="AK192" i="11"/>
  <c r="AF192" i="11"/>
  <c r="AS192" i="11"/>
  <c r="AH192" i="11"/>
  <c r="AR192" i="11"/>
  <c r="AJ192" i="11"/>
  <c r="AE192" i="11"/>
  <c r="AO192" i="11"/>
  <c r="AC192" i="11"/>
  <c r="AN192" i="11"/>
  <c r="AP192" i="11"/>
  <c r="AL192" i="11"/>
  <c r="AT192" i="11"/>
  <c r="AO193" i="11"/>
  <c r="AN195" i="11"/>
  <c r="AI195" i="11"/>
  <c r="AD195" i="11"/>
  <c r="AK195" i="11"/>
  <c r="AG195" i="11"/>
  <c r="AO195" i="11"/>
  <c r="AJ195" i="11"/>
  <c r="AS195" i="11"/>
  <c r="AU195" i="11"/>
  <c r="AT195" i="11"/>
  <c r="AL195" i="11"/>
  <c r="AF195" i="11"/>
  <c r="AR195" i="11"/>
  <c r="AQ195" i="11"/>
  <c r="AE195" i="11"/>
  <c r="AM195" i="11"/>
  <c r="AC195" i="11"/>
  <c r="AR224" i="11"/>
  <c r="AC224" i="11"/>
  <c r="AO224" i="11"/>
  <c r="AE224" i="11"/>
  <c r="AL224" i="11"/>
  <c r="AM224" i="11"/>
  <c r="AF224" i="11"/>
  <c r="AI224" i="11"/>
  <c r="AG224" i="11"/>
  <c r="AD224" i="11"/>
  <c r="AH224" i="11"/>
  <c r="AU224" i="11"/>
  <c r="AT224" i="11"/>
  <c r="AS224" i="11"/>
  <c r="AQ224" i="11"/>
  <c r="AJ224" i="11"/>
  <c r="AN224" i="11"/>
  <c r="AT225" i="11"/>
  <c r="AI225" i="11"/>
  <c r="AQ225" i="11"/>
  <c r="AJ225" i="11"/>
  <c r="AU225" i="11"/>
  <c r="AC225" i="11"/>
  <c r="AS225" i="11"/>
  <c r="AH225" i="11"/>
  <c r="AE225" i="11"/>
  <c r="AD225" i="11"/>
  <c r="AG225" i="11"/>
  <c r="AP225" i="11"/>
  <c r="AL225" i="11"/>
  <c r="AF225" i="11"/>
  <c r="AR225" i="11"/>
  <c r="AM232" i="11"/>
  <c r="AJ232" i="11"/>
  <c r="AO232" i="11"/>
  <c r="AS232" i="11"/>
  <c r="AF232" i="11"/>
  <c r="AR232" i="11"/>
  <c r="AQ232" i="11"/>
  <c r="AK232" i="11"/>
  <c r="AH232" i="11"/>
  <c r="AU232" i="11"/>
  <c r="AD232" i="11"/>
  <c r="AE232" i="11"/>
  <c r="AG232" i="11"/>
  <c r="AL232" i="11"/>
  <c r="AN232" i="11"/>
  <c r="AC232" i="11"/>
  <c r="AI232" i="11"/>
  <c r="AT232" i="11"/>
  <c r="AN233" i="11"/>
  <c r="AM236" i="11"/>
  <c r="AO243" i="11"/>
  <c r="AM252" i="11"/>
  <c r="AR254" i="11"/>
  <c r="AO254" i="11"/>
  <c r="AP254" i="11"/>
  <c r="AT254" i="11"/>
  <c r="AE254" i="11"/>
  <c r="AL254" i="11"/>
  <c r="AF254" i="11"/>
  <c r="AN254" i="11"/>
  <c r="AU254" i="11"/>
  <c r="AD254" i="11"/>
  <c r="AK254" i="11"/>
  <c r="AC254" i="11"/>
  <c r="AG254" i="11"/>
  <c r="AH254" i="11"/>
  <c r="AJ254" i="11"/>
  <c r="AJ259" i="11"/>
  <c r="AG260" i="11"/>
  <c r="AN260" i="11"/>
  <c r="AF260" i="11"/>
  <c r="AH260" i="11"/>
  <c r="AK260" i="11"/>
  <c r="AC260" i="11"/>
  <c r="AI260" i="11"/>
  <c r="AO260" i="11"/>
  <c r="AJ260" i="11"/>
  <c r="AR260" i="11"/>
  <c r="AJ261" i="11"/>
  <c r="AK261" i="11"/>
  <c r="AR261" i="11"/>
  <c r="AT261" i="11"/>
  <c r="AO261" i="11"/>
  <c r="AF261" i="11"/>
  <c r="AE261" i="11"/>
  <c r="AM261" i="11"/>
  <c r="AC261" i="11"/>
  <c r="AH261" i="11"/>
  <c r="AN261" i="11"/>
  <c r="AL261" i="11"/>
  <c r="AI261" i="11"/>
  <c r="AQ261" i="11"/>
  <c r="AS261" i="11"/>
  <c r="AG261" i="11"/>
  <c r="AD261" i="11"/>
  <c r="AK273" i="11"/>
  <c r="AQ274" i="11"/>
  <c r="AP274" i="11"/>
  <c r="AD274" i="11"/>
  <c r="AJ274" i="11"/>
  <c r="AI274" i="11"/>
  <c r="AN274" i="11"/>
  <c r="AM274" i="11"/>
  <c r="AG274" i="11"/>
  <c r="AS274" i="11"/>
  <c r="AL274" i="11"/>
  <c r="AH274" i="11"/>
  <c r="AO274" i="11"/>
  <c r="AK274" i="11"/>
  <c r="AR274" i="11"/>
  <c r="AU274" i="11"/>
  <c r="AT274" i="11"/>
  <c r="AF274" i="11"/>
  <c r="AC274" i="11"/>
  <c r="AF275" i="11"/>
  <c r="AH275" i="11"/>
  <c r="AT275" i="11"/>
  <c r="AR275" i="11"/>
  <c r="AJ275" i="11"/>
  <c r="AK275" i="11"/>
  <c r="AP275" i="11"/>
  <c r="AI275" i="11"/>
  <c r="AU275" i="11"/>
  <c r="AM275" i="11"/>
  <c r="AC275" i="11"/>
  <c r="AE275" i="11"/>
  <c r="AS275" i="11"/>
  <c r="AL275" i="11"/>
  <c r="AJ276" i="11"/>
  <c r="AE276" i="11"/>
  <c r="AF276" i="11"/>
  <c r="AL276" i="11"/>
  <c r="AQ276" i="11"/>
  <c r="AU276" i="11"/>
  <c r="AK276" i="11"/>
  <c r="AC276" i="11"/>
  <c r="AG276" i="11"/>
  <c r="AM276" i="11"/>
  <c r="AT276" i="11"/>
  <c r="AH276" i="11"/>
  <c r="AR276" i="11"/>
  <c r="AO276" i="11"/>
  <c r="AG278" i="11"/>
  <c r="AD278" i="11"/>
  <c r="AQ278" i="11"/>
  <c r="AC278" i="11"/>
  <c r="AE278" i="11"/>
  <c r="AK278" i="11"/>
  <c r="AL278" i="11"/>
  <c r="AN278" i="11"/>
  <c r="AM278" i="11"/>
  <c r="AP278" i="11"/>
  <c r="AH278" i="11"/>
  <c r="AO278" i="11"/>
  <c r="AF278" i="11"/>
  <c r="AT278" i="11"/>
  <c r="AI278" i="11"/>
  <c r="AJ278" i="11"/>
  <c r="AR278" i="11"/>
  <c r="AP292" i="11"/>
  <c r="AU292" i="11"/>
  <c r="AK292" i="11"/>
  <c r="AE292" i="11"/>
  <c r="AR292" i="11"/>
  <c r="AF292" i="11"/>
  <c r="AN292" i="11"/>
  <c r="AL292" i="11"/>
  <c r="AC292" i="11"/>
  <c r="AH292" i="11"/>
  <c r="AT292" i="11"/>
  <c r="AM292" i="11"/>
  <c r="AO298" i="11"/>
  <c r="AR298" i="11"/>
  <c r="AH298" i="11"/>
  <c r="AT298" i="11"/>
  <c r="AI298" i="11"/>
  <c r="AF298" i="11"/>
  <c r="AL298" i="11"/>
  <c r="AD298" i="11"/>
  <c r="AK298" i="11"/>
  <c r="AM298" i="11"/>
  <c r="AS298" i="11"/>
  <c r="AE298" i="11"/>
  <c r="AP298" i="11"/>
  <c r="AJ298" i="11"/>
  <c r="AG298" i="11"/>
  <c r="AC298" i="11"/>
  <c r="AR435" i="11"/>
  <c r="AC435" i="11"/>
  <c r="AJ454" i="11"/>
  <c r="AQ454" i="11"/>
  <c r="AD467" i="11"/>
  <c r="AU467" i="11"/>
  <c r="AE488" i="11"/>
  <c r="AC488" i="11"/>
  <c r="AQ490" i="11"/>
  <c r="AC490" i="11"/>
  <c r="AC511" i="11"/>
  <c r="AE511" i="11"/>
  <c r="AK526" i="11"/>
  <c r="AC526" i="11"/>
  <c r="AC527" i="11"/>
  <c r="AU527" i="11"/>
  <c r="AC535" i="11"/>
  <c r="AO535" i="11"/>
  <c r="AE535" i="11"/>
  <c r="AG541" i="11"/>
  <c r="AR541" i="11"/>
  <c r="AS541" i="11"/>
  <c r="AM553" i="11"/>
  <c r="AR553" i="11"/>
  <c r="AP553" i="11"/>
  <c r="AG559" i="11"/>
  <c r="AT559" i="11"/>
  <c r="AL559" i="11"/>
  <c r="AE587" i="11"/>
  <c r="AG587" i="11"/>
  <c r="AD587" i="11"/>
  <c r="AM590" i="11"/>
  <c r="AQ590" i="11"/>
  <c r="AK590" i="11"/>
  <c r="AT594" i="11"/>
  <c r="AN594" i="11"/>
  <c r="AF594" i="11"/>
  <c r="AU608" i="11"/>
  <c r="AE608" i="11"/>
  <c r="AM608" i="11"/>
  <c r="AS608" i="11"/>
  <c r="AD608" i="11"/>
  <c r="AE613" i="11"/>
  <c r="AK613" i="11"/>
  <c r="AM613" i="11"/>
  <c r="AJ613" i="11"/>
  <c r="AP613" i="11"/>
  <c r="AS629" i="11"/>
  <c r="AT629" i="11"/>
  <c r="AK629" i="11"/>
  <c r="AC629" i="11"/>
  <c r="AD634" i="11"/>
  <c r="AE634" i="11"/>
  <c r="AG634" i="11"/>
  <c r="AI634" i="11"/>
  <c r="AO634" i="11"/>
  <c r="AT641" i="11"/>
  <c r="AE641" i="11"/>
  <c r="AI641" i="11"/>
  <c r="AP641" i="11"/>
  <c r="AH641" i="11"/>
  <c r="AQ641" i="11"/>
  <c r="AF657" i="11"/>
  <c r="AK657" i="11"/>
  <c r="AI686" i="11"/>
  <c r="AU686" i="11"/>
  <c r="AS686" i="11"/>
  <c r="AE686" i="11"/>
  <c r="AF686" i="11"/>
  <c r="AP695" i="11"/>
  <c r="AI695" i="11"/>
  <c r="AT695" i="11"/>
  <c r="AK695" i="11"/>
  <c r="AE695" i="11"/>
  <c r="AU695" i="11"/>
  <c r="AC695" i="11"/>
  <c r="AH695" i="11"/>
  <c r="AP697" i="11"/>
  <c r="AS699" i="11"/>
  <c r="AL699" i="11"/>
  <c r="AH699" i="11"/>
  <c r="AR702" i="11"/>
  <c r="AD702" i="11"/>
  <c r="AI702" i="11"/>
  <c r="AO702" i="11"/>
  <c r="AT706" i="11"/>
  <c r="AQ706" i="11"/>
  <c r="AM706" i="11"/>
  <c r="AL706" i="11"/>
  <c r="AG706" i="11"/>
  <c r="AP706" i="11"/>
  <c r="AR706" i="11"/>
  <c r="AC708" i="11"/>
  <c r="AM708" i="11"/>
  <c r="AQ708" i="11"/>
  <c r="AN708" i="11"/>
  <c r="AT708" i="11"/>
  <c r="AO708" i="11"/>
  <c r="AE713" i="11"/>
  <c r="AL713" i="11"/>
  <c r="AQ713" i="11"/>
  <c r="AJ713" i="11"/>
  <c r="AD713" i="11"/>
  <c r="AR713" i="11"/>
  <c r="AH713" i="11"/>
  <c r="AK713" i="11"/>
  <c r="AN713" i="11"/>
  <c r="AS713" i="11"/>
  <c r="AC713" i="11"/>
  <c r="AI715" i="11"/>
  <c r="AO715" i="11"/>
  <c r="AG715" i="11"/>
  <c r="AP715" i="11"/>
  <c r="AF715" i="11"/>
  <c r="AT715" i="11"/>
  <c r="AD715" i="11"/>
  <c r="AQ715" i="11"/>
  <c r="AC715" i="11"/>
  <c r="AK715" i="11"/>
  <c r="AH715" i="11"/>
  <c r="AM715" i="11"/>
  <c r="AN715" i="11"/>
  <c r="AJ716" i="11"/>
  <c r="AT721" i="11"/>
  <c r="AP722" i="11"/>
  <c r="AL722" i="11"/>
  <c r="AO722" i="11"/>
  <c r="AM722" i="11"/>
  <c r="AS722" i="11"/>
  <c r="AD722" i="11"/>
  <c r="AR722" i="11"/>
  <c r="AT722" i="11"/>
  <c r="AK728" i="11"/>
  <c r="AR728" i="11"/>
  <c r="AN728" i="11"/>
  <c r="AJ728" i="11"/>
  <c r="AH728" i="11"/>
  <c r="AD728" i="11"/>
  <c r="AH743" i="11"/>
  <c r="AD743" i="11"/>
  <c r="AJ743" i="11"/>
  <c r="AI743" i="11"/>
  <c r="AR743" i="11"/>
  <c r="AO743" i="11"/>
  <c r="AC743" i="11"/>
  <c r="AM743" i="11"/>
  <c r="AF743" i="11"/>
  <c r="AK743" i="11"/>
  <c r="AT743" i="11"/>
  <c r="AS743" i="11"/>
  <c r="AF748" i="11"/>
  <c r="AM748" i="11"/>
  <c r="AU748" i="11"/>
  <c r="AK748" i="11"/>
  <c r="AC748" i="11"/>
  <c r="AG748" i="11"/>
  <c r="AD748" i="11"/>
  <c r="AF750" i="11"/>
  <c r="AI752" i="11"/>
  <c r="AS752" i="11"/>
  <c r="AH752" i="11"/>
  <c r="AM752" i="11"/>
  <c r="AG752" i="11"/>
  <c r="AD752" i="11"/>
  <c r="AJ752" i="11"/>
  <c r="AC752" i="11"/>
  <c r="AK752" i="11"/>
  <c r="AT752" i="11"/>
  <c r="AU752" i="11"/>
  <c r="AN752" i="11"/>
  <c r="AT753" i="11"/>
  <c r="AJ753" i="11"/>
  <c r="AN753" i="11"/>
  <c r="AF753" i="11"/>
  <c r="AD753" i="11"/>
  <c r="AO753" i="11"/>
  <c r="AU753" i="11"/>
  <c r="AI753" i="11"/>
  <c r="AQ753" i="11"/>
  <c r="AC753" i="11"/>
  <c r="AG753" i="11"/>
  <c r="AH753" i="11"/>
  <c r="AR753" i="11"/>
  <c r="AP754" i="11"/>
  <c r="AQ754" i="11"/>
  <c r="AK754" i="11"/>
  <c r="AO754" i="11"/>
  <c r="AS754" i="11"/>
  <c r="AR754" i="11"/>
  <c r="AU754" i="11"/>
  <c r="AF754" i="11"/>
  <c r="AS758" i="11"/>
  <c r="AR759" i="11"/>
  <c r="AG759" i="11"/>
  <c r="AO759" i="11"/>
  <c r="AP759" i="11"/>
  <c r="AC759" i="11"/>
  <c r="AQ759" i="11"/>
  <c r="AT759" i="11"/>
  <c r="AL759" i="11"/>
  <c r="AM759" i="11"/>
  <c r="AI759" i="11"/>
  <c r="AS759" i="11"/>
  <c r="AJ759" i="11"/>
  <c r="AD759" i="11"/>
  <c r="AR760" i="11"/>
  <c r="AU760" i="11"/>
  <c r="AM760" i="11"/>
  <c r="AS760" i="11"/>
  <c r="AC760" i="11"/>
  <c r="AQ760" i="11"/>
  <c r="AG760" i="11"/>
  <c r="AK760" i="11"/>
  <c r="AH760" i="11"/>
  <c r="AN760" i="11"/>
  <c r="AT761" i="11"/>
  <c r="AH762" i="11"/>
  <c r="AQ762" i="11"/>
  <c r="AM762" i="11"/>
  <c r="AO762" i="11"/>
  <c r="AR762" i="11"/>
  <c r="AL762" i="11"/>
  <c r="AE762" i="11"/>
  <c r="AT187" i="11"/>
  <c r="AJ138" i="11"/>
  <c r="AP181" i="11"/>
  <c r="AC164" i="11"/>
  <c r="AL151" i="11"/>
  <c r="AQ193" i="11"/>
  <c r="AQ182" i="11"/>
  <c r="AU158" i="11"/>
  <c r="AM144" i="11"/>
  <c r="AJ116" i="11"/>
  <c r="AS226" i="11"/>
  <c r="AM225" i="11"/>
  <c r="AQ209" i="11"/>
  <c r="AR87" i="11"/>
  <c r="AC123" i="11"/>
  <c r="AF297" i="11"/>
  <c r="AD35" i="11"/>
  <c r="AU35" i="11"/>
  <c r="AO36" i="11"/>
  <c r="AU61" i="11"/>
  <c r="AP61" i="11"/>
  <c r="AR61" i="11"/>
  <c r="AJ61" i="11"/>
  <c r="AK61" i="11"/>
  <c r="AD61" i="11"/>
  <c r="AC61" i="11"/>
  <c r="AI61" i="11"/>
  <c r="AH61" i="11"/>
  <c r="AO61" i="11"/>
  <c r="AT61" i="11"/>
  <c r="AE61" i="11"/>
  <c r="AF61" i="11"/>
  <c r="AL61" i="11"/>
  <c r="AN61" i="11"/>
  <c r="AM61" i="11"/>
  <c r="AH62" i="11"/>
  <c r="AG68" i="11"/>
  <c r="AM68" i="11"/>
  <c r="AL68" i="11"/>
  <c r="AE68" i="11"/>
  <c r="AG70" i="11"/>
  <c r="AC70" i="11"/>
  <c r="AE70" i="11"/>
  <c r="AF70" i="11"/>
  <c r="AJ70" i="11"/>
  <c r="AL70" i="11"/>
  <c r="AM70" i="11"/>
  <c r="AS70" i="11"/>
  <c r="AN70" i="11"/>
  <c r="AI70" i="11"/>
  <c r="AO70" i="11"/>
  <c r="AP70" i="11"/>
  <c r="AR70" i="11"/>
  <c r="AK70" i="11"/>
  <c r="AJ72" i="11"/>
  <c r="AO72" i="11"/>
  <c r="AH72" i="11"/>
  <c r="AF72" i="11"/>
  <c r="AK72" i="11"/>
  <c r="AQ72" i="11"/>
  <c r="AE72" i="11"/>
  <c r="AM72" i="11"/>
  <c r="AG72" i="11"/>
  <c r="AC72" i="11"/>
  <c r="AU72" i="11"/>
  <c r="AS72" i="11"/>
  <c r="AL72" i="11"/>
  <c r="AI72" i="11"/>
  <c r="AD72" i="11"/>
  <c r="AN72" i="11"/>
  <c r="AJ90" i="11"/>
  <c r="AO90" i="11"/>
  <c r="AU90" i="11"/>
  <c r="AG90" i="11"/>
  <c r="AI90" i="11"/>
  <c r="AE90" i="11"/>
  <c r="AH90" i="11"/>
  <c r="AM91" i="11"/>
  <c r="AR91" i="11"/>
  <c r="AL91" i="11"/>
  <c r="AT91" i="11"/>
  <c r="AD91" i="11"/>
  <c r="AP91" i="11"/>
  <c r="AQ91" i="11"/>
  <c r="AO91" i="11"/>
  <c r="AI91" i="11"/>
  <c r="AG91" i="11"/>
  <c r="AC91" i="11"/>
  <c r="AF91" i="11"/>
  <c r="AE91" i="11"/>
  <c r="AU91" i="11"/>
  <c r="AG93" i="11"/>
  <c r="AK93" i="11"/>
  <c r="AN93" i="11"/>
  <c r="AL93" i="11"/>
  <c r="AI93" i="11"/>
  <c r="AM93" i="11"/>
  <c r="AJ93" i="11"/>
  <c r="AH99" i="11"/>
  <c r="AO100" i="11"/>
  <c r="AD100" i="11"/>
  <c r="AH100" i="11"/>
  <c r="AU100" i="11"/>
  <c r="AG111" i="11"/>
  <c r="AD111" i="11"/>
  <c r="AQ111" i="11"/>
  <c r="AK111" i="11"/>
  <c r="AR111" i="11"/>
  <c r="AO111" i="11"/>
  <c r="AT111" i="11"/>
  <c r="AH111" i="11"/>
  <c r="AN111" i="11"/>
  <c r="AP111" i="11"/>
  <c r="AI111" i="11"/>
  <c r="AS111" i="11"/>
  <c r="AC111" i="11"/>
  <c r="AL111" i="11"/>
  <c r="AM111" i="11"/>
  <c r="AE111" i="11"/>
  <c r="AP121" i="11"/>
  <c r="AT126" i="11"/>
  <c r="AI126" i="11"/>
  <c r="AQ126" i="11"/>
  <c r="AO126" i="11"/>
  <c r="AK126" i="11"/>
  <c r="AH126" i="11"/>
  <c r="AF126" i="11"/>
  <c r="AE126" i="11"/>
  <c r="AD126" i="11"/>
  <c r="AL126" i="11"/>
  <c r="AN126" i="11"/>
  <c r="AM126" i="11"/>
  <c r="AR126" i="11"/>
  <c r="AG126" i="11"/>
  <c r="AS126" i="11"/>
  <c r="AK127" i="11"/>
  <c r="AM127" i="11"/>
  <c r="AL127" i="11"/>
  <c r="AE127" i="11"/>
  <c r="AC127" i="11"/>
  <c r="AN127" i="11"/>
  <c r="AD127" i="11"/>
  <c r="AQ127" i="11"/>
  <c r="AP127" i="11"/>
  <c r="AO127" i="11"/>
  <c r="AJ127" i="11"/>
  <c r="AG127" i="11"/>
  <c r="AS127" i="11"/>
  <c r="AT127" i="11"/>
  <c r="AH127" i="11"/>
  <c r="AU127" i="11"/>
  <c r="AR127" i="11"/>
  <c r="AT131" i="11"/>
  <c r="AE131" i="11"/>
  <c r="AP131" i="11"/>
  <c r="AQ131" i="11"/>
  <c r="AG131" i="11"/>
  <c r="AO131" i="11"/>
  <c r="AR131" i="11"/>
  <c r="AD131" i="11"/>
  <c r="AF131" i="11"/>
  <c r="AL131" i="11"/>
  <c r="AS131" i="11"/>
  <c r="AN131" i="11"/>
  <c r="AH131" i="11"/>
  <c r="AM131" i="11"/>
  <c r="AJ131" i="11"/>
  <c r="AI131" i="11"/>
  <c r="AC131" i="11"/>
  <c r="AJ132" i="11"/>
  <c r="AN132" i="11"/>
  <c r="AC132" i="11"/>
  <c r="AU132" i="11"/>
  <c r="AF132" i="11"/>
  <c r="AE132" i="11"/>
  <c r="AP132" i="11"/>
  <c r="AS132" i="11"/>
  <c r="AM132" i="11"/>
  <c r="AI132" i="11"/>
  <c r="AQ132" i="11"/>
  <c r="AG132" i="11"/>
  <c r="AO132" i="11"/>
  <c r="AL132" i="11"/>
  <c r="AS133" i="11"/>
  <c r="AS137" i="11"/>
  <c r="AD146" i="11"/>
  <c r="AP146" i="11"/>
  <c r="AC146" i="11"/>
  <c r="AM146" i="11"/>
  <c r="AI146" i="11"/>
  <c r="AK146" i="11"/>
  <c r="AL146" i="11"/>
  <c r="AH146" i="11"/>
  <c r="AS146" i="11"/>
  <c r="AU146" i="11"/>
  <c r="AF146" i="11"/>
  <c r="AG146" i="11"/>
  <c r="AE146" i="11"/>
  <c r="AR146" i="11"/>
  <c r="AN146" i="11"/>
  <c r="AT146" i="11"/>
  <c r="AQ146" i="11"/>
  <c r="AJ146" i="11"/>
  <c r="AG153" i="11"/>
  <c r="AF153" i="11"/>
  <c r="AU153" i="11"/>
  <c r="AM153" i="11"/>
  <c r="AD153" i="11"/>
  <c r="AJ153" i="11"/>
  <c r="AK153" i="11"/>
  <c r="AL153" i="11"/>
  <c r="AI153" i="11"/>
  <c r="AP153" i="11"/>
  <c r="AO153" i="11"/>
  <c r="AN153" i="11"/>
  <c r="AT153" i="11"/>
  <c r="AH153" i="11"/>
  <c r="AE153" i="11"/>
  <c r="AP154" i="11"/>
  <c r="AS154" i="11"/>
  <c r="AM154" i="11"/>
  <c r="AR154" i="11"/>
  <c r="AG154" i="11"/>
  <c r="AH154" i="11"/>
  <c r="AC154" i="11"/>
  <c r="AE154" i="11"/>
  <c r="AL154" i="11"/>
  <c r="AN154" i="11"/>
  <c r="AO154" i="11"/>
  <c r="AQ154" i="11"/>
  <c r="AF154" i="11"/>
  <c r="AK154" i="11"/>
  <c r="AI160" i="11"/>
  <c r="AE160" i="11"/>
  <c r="AG160" i="11"/>
  <c r="AM160" i="11"/>
  <c r="AF160" i="11"/>
  <c r="AR160" i="11"/>
  <c r="AK160" i="11"/>
  <c r="AQ160" i="11"/>
  <c r="AL160" i="11"/>
  <c r="AS160" i="11"/>
  <c r="AU160" i="11"/>
  <c r="AJ160" i="11"/>
  <c r="AD160" i="11"/>
  <c r="AC160" i="11"/>
  <c r="AH160" i="11"/>
  <c r="AP160" i="11"/>
  <c r="AR165" i="11"/>
  <c r="AD165" i="11"/>
  <c r="AL165" i="11"/>
  <c r="AO165" i="11"/>
  <c r="AG165" i="11"/>
  <c r="AI165" i="11"/>
  <c r="AJ165" i="11"/>
  <c r="AN165" i="11"/>
  <c r="AM165" i="11"/>
  <c r="AK165" i="11"/>
  <c r="AS165" i="11"/>
  <c r="AC165" i="11"/>
  <c r="AE165" i="11"/>
  <c r="AQ165" i="11"/>
  <c r="AF165" i="11"/>
  <c r="AU165" i="11"/>
  <c r="AL172" i="11"/>
  <c r="AT174" i="11"/>
  <c r="AE174" i="11"/>
  <c r="AD174" i="11"/>
  <c r="AI174" i="11"/>
  <c r="AJ174" i="11"/>
  <c r="AG174" i="11"/>
  <c r="AC174" i="11"/>
  <c r="AL174" i="11"/>
  <c r="AP174" i="11"/>
  <c r="AN174" i="11"/>
  <c r="AQ174" i="11"/>
  <c r="AH174" i="11"/>
  <c r="AU174" i="11"/>
  <c r="AM174" i="11"/>
  <c r="AF174" i="11"/>
  <c r="AK174" i="11"/>
  <c r="AL188" i="11"/>
  <c r="AP190" i="11"/>
  <c r="AC190" i="11"/>
  <c r="AD190" i="11"/>
  <c r="AL190" i="11"/>
  <c r="AF190" i="11"/>
  <c r="AN190" i="11"/>
  <c r="AQ190" i="11"/>
  <c r="AE190" i="11"/>
  <c r="AT190" i="11"/>
  <c r="AM190" i="11"/>
  <c r="AH190" i="11"/>
  <c r="AG190" i="11"/>
  <c r="AS190" i="11"/>
  <c r="AK190" i="11"/>
  <c r="AJ190" i="11"/>
  <c r="AH203" i="11"/>
  <c r="AT203" i="11"/>
  <c r="AI203" i="11"/>
  <c r="AL203" i="11"/>
  <c r="AQ203" i="11"/>
  <c r="AU203" i="11"/>
  <c r="AM203" i="11"/>
  <c r="AF203" i="11"/>
  <c r="AP203" i="11"/>
  <c r="AK203" i="11"/>
  <c r="AC203" i="11"/>
  <c r="AE203" i="11"/>
  <c r="AR203" i="11"/>
  <c r="AN203" i="11"/>
  <c r="AD203" i="11"/>
  <c r="AO203" i="11"/>
  <c r="AS203" i="11"/>
  <c r="AG203" i="11"/>
  <c r="AK204" i="11"/>
  <c r="AR204" i="11"/>
  <c r="AL204" i="11"/>
  <c r="AU204" i="11"/>
  <c r="AG204" i="11"/>
  <c r="AP204" i="11"/>
  <c r="AN204" i="11"/>
  <c r="AF204" i="11"/>
  <c r="AH204" i="11"/>
  <c r="AQ204" i="11"/>
  <c r="AE204" i="11"/>
  <c r="AD204" i="11"/>
  <c r="AT204" i="11"/>
  <c r="AS204" i="11"/>
  <c r="AI204" i="11"/>
  <c r="AH205" i="11"/>
  <c r="AG205" i="11"/>
  <c r="AS205" i="11"/>
  <c r="AK205" i="11"/>
  <c r="AN205" i="11"/>
  <c r="AF205" i="11"/>
  <c r="AJ205" i="11"/>
  <c r="AL205" i="11"/>
  <c r="AP205" i="11"/>
  <c r="AC205" i="11"/>
  <c r="AU205" i="11"/>
  <c r="AO205" i="11"/>
  <c r="AM205" i="11"/>
  <c r="AD205" i="11"/>
  <c r="AE205" i="11"/>
  <c r="AT205" i="11"/>
  <c r="AI205" i="11"/>
  <c r="AQ205" i="11"/>
  <c r="AM206" i="11"/>
  <c r="AQ206" i="11"/>
  <c r="AR206" i="11"/>
  <c r="AC206" i="11"/>
  <c r="AJ206" i="11"/>
  <c r="AO206" i="11"/>
  <c r="AS206" i="11"/>
  <c r="AG206" i="11"/>
  <c r="AL206" i="11"/>
  <c r="AP206" i="11"/>
  <c r="AK206" i="11"/>
  <c r="AH206" i="11"/>
  <c r="AD206" i="11"/>
  <c r="AF206" i="11"/>
  <c r="AI206" i="11"/>
  <c r="AN206" i="11"/>
  <c r="AK207" i="11"/>
  <c r="AE207" i="11"/>
  <c r="AG207" i="11"/>
  <c r="AF207" i="11"/>
  <c r="AM207" i="11"/>
  <c r="AI207" i="11"/>
  <c r="AS207" i="11"/>
  <c r="AJ207" i="11"/>
  <c r="AH207" i="11"/>
  <c r="AN207" i="11"/>
  <c r="AL207" i="11"/>
  <c r="AR207" i="11"/>
  <c r="AD207" i="11"/>
  <c r="AC207" i="11"/>
  <c r="AO209" i="11"/>
  <c r="AI211" i="11"/>
  <c r="AT211" i="11"/>
  <c r="AR211" i="11"/>
  <c r="AP211" i="11"/>
  <c r="AF211" i="11"/>
  <c r="AK211" i="11"/>
  <c r="AS211" i="11"/>
  <c r="AO211" i="11"/>
  <c r="AD211" i="11"/>
  <c r="AU211" i="11"/>
  <c r="AQ211" i="11"/>
  <c r="AG211" i="11"/>
  <c r="AM211" i="11"/>
  <c r="AL211" i="11"/>
  <c r="AJ211" i="11"/>
  <c r="AN211" i="11"/>
  <c r="AE211" i="11"/>
  <c r="AS212" i="11"/>
  <c r="AF212" i="11"/>
  <c r="AE212" i="11"/>
  <c r="AH212" i="11"/>
  <c r="AO212" i="11"/>
  <c r="AK212" i="11"/>
  <c r="AT212" i="11"/>
  <c r="AU212" i="11"/>
  <c r="AL212" i="11"/>
  <c r="AR212" i="11"/>
  <c r="AD212" i="11"/>
  <c r="AG212" i="11"/>
  <c r="AQ212" i="11"/>
  <c r="AI212" i="11"/>
  <c r="AC212" i="11"/>
  <c r="AM212" i="11"/>
  <c r="AN212" i="11"/>
  <c r="AT214" i="11"/>
  <c r="AI217" i="11"/>
  <c r="AH217" i="11"/>
  <c r="AQ217" i="11"/>
  <c r="AL217" i="11"/>
  <c r="AK217" i="11"/>
  <c r="AE217" i="11"/>
  <c r="AS217" i="11"/>
  <c r="AN217" i="11"/>
  <c r="AG217" i="11"/>
  <c r="AM217" i="11"/>
  <c r="AJ217" i="11"/>
  <c r="AF217" i="11"/>
  <c r="AU217" i="11"/>
  <c r="AP217" i="11"/>
  <c r="AC217" i="11"/>
  <c r="AS219" i="11"/>
  <c r="AI219" i="11"/>
  <c r="AL219" i="11"/>
  <c r="AO219" i="11"/>
  <c r="AT219" i="11"/>
  <c r="AU219" i="11"/>
  <c r="AH219" i="11"/>
  <c r="AE219" i="11"/>
  <c r="AP219" i="11"/>
  <c r="AQ219" i="11"/>
  <c r="AC219" i="11"/>
  <c r="AN219" i="11"/>
  <c r="AG219" i="11"/>
  <c r="AJ219" i="11"/>
  <c r="AD219" i="11"/>
  <c r="AM219" i="11"/>
  <c r="AN220" i="11"/>
  <c r="AC222" i="11"/>
  <c r="AU222" i="11"/>
  <c r="AT222" i="11"/>
  <c r="AE222" i="11"/>
  <c r="AD222" i="11"/>
  <c r="AH222" i="11"/>
  <c r="AN222" i="11"/>
  <c r="AF222" i="11"/>
  <c r="AK222" i="11"/>
  <c r="AM222" i="11"/>
  <c r="AP222" i="11"/>
  <c r="AR222" i="11"/>
  <c r="AQ222" i="11"/>
  <c r="AL222" i="11"/>
  <c r="AG222" i="11"/>
  <c r="AJ222" i="11"/>
  <c r="AO222" i="11"/>
  <c r="AL223" i="11"/>
  <c r="AJ223" i="11"/>
  <c r="AH223" i="11"/>
  <c r="AS223" i="11"/>
  <c r="AD223" i="11"/>
  <c r="AR223" i="11"/>
  <c r="AN223" i="11"/>
  <c r="AE223" i="11"/>
  <c r="AO223" i="11"/>
  <c r="AK223" i="11"/>
  <c r="AT223" i="11"/>
  <c r="AI223" i="11"/>
  <c r="AP223" i="11"/>
  <c r="AF223" i="11"/>
  <c r="AU223" i="11"/>
  <c r="AQ223" i="11"/>
  <c r="AF230" i="11"/>
  <c r="AI231" i="11"/>
  <c r="AS231" i="11"/>
  <c r="AK231" i="11"/>
  <c r="AF231" i="11"/>
  <c r="AQ231" i="11"/>
  <c r="AN231" i="11"/>
  <c r="AU231" i="11"/>
  <c r="AR231" i="11"/>
  <c r="AT231" i="11"/>
  <c r="AO231" i="11"/>
  <c r="AP231" i="11"/>
  <c r="AL231" i="11"/>
  <c r="AH231" i="11"/>
  <c r="AE231" i="11"/>
  <c r="AJ231" i="11"/>
  <c r="AH233" i="11"/>
  <c r="AK233" i="11"/>
  <c r="AJ233" i="11"/>
  <c r="AU233" i="11"/>
  <c r="AM233" i="11"/>
  <c r="AD233" i="11"/>
  <c r="AS233" i="11"/>
  <c r="AG233" i="11"/>
  <c r="AQ233" i="11"/>
  <c r="AC233" i="11"/>
  <c r="AT233" i="11"/>
  <c r="AL233" i="11"/>
  <c r="AI233" i="11"/>
  <c r="AE233" i="11"/>
  <c r="AF233" i="11"/>
  <c r="AR233" i="11"/>
  <c r="AE234" i="11"/>
  <c r="AC234" i="11"/>
  <c r="AQ234" i="11"/>
  <c r="AI234" i="11"/>
  <c r="AD234" i="11"/>
  <c r="AN234" i="11"/>
  <c r="AR234" i="11"/>
  <c r="AO234" i="11"/>
  <c r="AG234" i="11"/>
  <c r="AK234" i="11"/>
  <c r="AF234" i="11"/>
  <c r="AU234" i="11"/>
  <c r="AJ234" i="11"/>
  <c r="AP234" i="11"/>
  <c r="AT234" i="11"/>
  <c r="AS234" i="11"/>
  <c r="AP236" i="11"/>
  <c r="AJ236" i="11"/>
  <c r="AR236" i="11"/>
  <c r="AO236" i="11"/>
  <c r="AD236" i="11"/>
  <c r="AF236" i="11"/>
  <c r="AE236" i="11"/>
  <c r="AL236" i="11"/>
  <c r="AI236" i="11"/>
  <c r="AU236" i="11"/>
  <c r="AT236" i="11"/>
  <c r="AC236" i="11"/>
  <c r="AK236" i="11"/>
  <c r="AG236" i="11"/>
  <c r="AE241" i="11"/>
  <c r="AF241" i="11"/>
  <c r="AK241" i="11"/>
  <c r="AJ241" i="11"/>
  <c r="AU241" i="11"/>
  <c r="AD241" i="11"/>
  <c r="AS241" i="11"/>
  <c r="AL241" i="11"/>
  <c r="AM241" i="11"/>
  <c r="AG241" i="11"/>
  <c r="AH241" i="11"/>
  <c r="AQ241" i="11"/>
  <c r="AC241" i="11"/>
  <c r="AP241" i="11"/>
  <c r="AO250" i="11"/>
  <c r="AN250" i="11"/>
  <c r="AR250" i="11"/>
  <c r="AJ250" i="11"/>
  <c r="AI250" i="11"/>
  <c r="AD250" i="11"/>
  <c r="AT250" i="11"/>
  <c r="AF250" i="11"/>
  <c r="AU250" i="11"/>
  <c r="AK250" i="11"/>
  <c r="AS250" i="11"/>
  <c r="AE250" i="11"/>
  <c r="AQ250" i="11"/>
  <c r="AP250" i="11"/>
  <c r="AH250" i="11"/>
  <c r="AC250" i="11"/>
  <c r="AG250" i="11"/>
  <c r="AL250" i="11"/>
  <c r="AG252" i="11"/>
  <c r="AI252" i="11"/>
  <c r="AL252" i="11"/>
  <c r="AU252" i="11"/>
  <c r="AJ252" i="11"/>
  <c r="AC252" i="11"/>
  <c r="AS252" i="11"/>
  <c r="AK252" i="11"/>
  <c r="AE252" i="11"/>
  <c r="AF252" i="11"/>
  <c r="AS253" i="11"/>
  <c r="AD253" i="11"/>
  <c r="AG253" i="11"/>
  <c r="AM253" i="11"/>
  <c r="AO253" i="11"/>
  <c r="AI253" i="11"/>
  <c r="AH253" i="11"/>
  <c r="AF253" i="11"/>
  <c r="AR253" i="11"/>
  <c r="AN253" i="11"/>
  <c r="AU253" i="11"/>
  <c r="AQ253" i="11"/>
  <c r="AJ253" i="11"/>
  <c r="AE253" i="11"/>
  <c r="AC253" i="11"/>
  <c r="AK253" i="11"/>
  <c r="AT253" i="11"/>
  <c r="AP262" i="11"/>
  <c r="AE262" i="11"/>
  <c r="AN262" i="11"/>
  <c r="AL262" i="11"/>
  <c r="AT262" i="11"/>
  <c r="AC262" i="11"/>
  <c r="AQ262" i="11"/>
  <c r="AO262" i="11"/>
  <c r="AI262" i="11"/>
  <c r="AK284" i="11"/>
  <c r="AT284" i="11"/>
  <c r="AH284" i="11"/>
  <c r="AR284" i="11"/>
  <c r="AG284" i="11"/>
  <c r="AI284" i="11"/>
  <c r="AF284" i="11"/>
  <c r="AJ284" i="11"/>
  <c r="AO284" i="11"/>
  <c r="AE284" i="11"/>
  <c r="AN284" i="11"/>
  <c r="AL284" i="11"/>
  <c r="AC284" i="11"/>
  <c r="AS284" i="11"/>
  <c r="AN286" i="11"/>
  <c r="AD286" i="11"/>
  <c r="AI286" i="11"/>
  <c r="AK286" i="11"/>
  <c r="AO286" i="11"/>
  <c r="AS286" i="11"/>
  <c r="AP286" i="11"/>
  <c r="AC286" i="11"/>
  <c r="AF286" i="11"/>
  <c r="AH286" i="11"/>
  <c r="AT286" i="11"/>
  <c r="AJ286" i="11"/>
  <c r="AM286" i="11"/>
  <c r="AQ286" i="11"/>
  <c r="AU286" i="11"/>
  <c r="AG286" i="11"/>
  <c r="AE286" i="11"/>
  <c r="AD288" i="11"/>
  <c r="AP288" i="11"/>
  <c r="AC288" i="11"/>
  <c r="AU288" i="11"/>
  <c r="AQ288" i="11"/>
  <c r="AS288" i="11"/>
  <c r="AF288" i="11"/>
  <c r="AE288" i="11"/>
  <c r="AJ288" i="11"/>
  <c r="AK288" i="11"/>
  <c r="AI288" i="11"/>
  <c r="AH288" i="11"/>
  <c r="AR288" i="11"/>
  <c r="AL288" i="11"/>
  <c r="AM288" i="11"/>
  <c r="AT288" i="11"/>
  <c r="AN288" i="11"/>
  <c r="AG288" i="11"/>
  <c r="AF293" i="11"/>
  <c r="AR293" i="11"/>
  <c r="AD293" i="11"/>
  <c r="AQ293" i="11"/>
  <c r="AT293" i="11"/>
  <c r="AI293" i="11"/>
  <c r="AK293" i="11"/>
  <c r="AC293" i="11"/>
  <c r="AM293" i="11"/>
  <c r="AO293" i="11"/>
  <c r="AG293" i="11"/>
  <c r="AJ293" i="11"/>
  <c r="AU293" i="11"/>
  <c r="AL293" i="11"/>
  <c r="AH293" i="11"/>
  <c r="AS293" i="11"/>
  <c r="AE293" i="11"/>
  <c r="AI430" i="11"/>
  <c r="AF430" i="11"/>
  <c r="AM461" i="11"/>
  <c r="AJ461" i="11"/>
  <c r="AI494" i="11"/>
  <c r="AN494" i="11"/>
  <c r="AH499" i="11"/>
  <c r="AD499" i="11"/>
  <c r="AU499" i="11"/>
  <c r="AC530" i="11"/>
  <c r="AD530" i="11"/>
  <c r="AT538" i="11"/>
  <c r="AK538" i="11"/>
  <c r="AQ538" i="11"/>
  <c r="AQ586" i="11"/>
  <c r="AK586" i="11"/>
  <c r="AT586" i="11"/>
  <c r="AM593" i="11"/>
  <c r="AU593" i="11"/>
  <c r="AC593" i="11"/>
  <c r="AC595" i="11"/>
  <c r="AQ595" i="11"/>
  <c r="AI595" i="11"/>
  <c r="AK597" i="11"/>
  <c r="AO597" i="11"/>
  <c r="AJ597" i="11"/>
  <c r="AU597" i="11"/>
  <c r="AM604" i="11"/>
  <c r="AG606" i="11"/>
  <c r="AP606" i="11"/>
  <c r="AQ606" i="11"/>
  <c r="AN606" i="11"/>
  <c r="AE620" i="11"/>
  <c r="AR620" i="11"/>
  <c r="AH620" i="11"/>
  <c r="AK620" i="11"/>
  <c r="AU620" i="11"/>
  <c r="AO636" i="11"/>
  <c r="AG636" i="11"/>
  <c r="AC636" i="11"/>
  <c r="AT646" i="11"/>
  <c r="AH652" i="11"/>
  <c r="AM652" i="11"/>
  <c r="AL652" i="11"/>
  <c r="AO652" i="11"/>
  <c r="AU652" i="11"/>
  <c r="AG666" i="11"/>
  <c r="AQ666" i="11"/>
  <c r="AL666" i="11"/>
  <c r="AO670" i="11"/>
  <c r="AD670" i="11"/>
  <c r="AC670" i="11"/>
  <c r="AU670" i="11"/>
  <c r="AL670" i="11"/>
  <c r="AH672" i="11"/>
  <c r="AG672" i="11"/>
  <c r="AT682" i="11"/>
  <c r="AI682" i="11"/>
  <c r="AQ682" i="11"/>
  <c r="AN689" i="11"/>
  <c r="AS691" i="11"/>
  <c r="AP691" i="11"/>
  <c r="AN691" i="11"/>
  <c r="AT691" i="11"/>
  <c r="AC691" i="11"/>
  <c r="AC692" i="11"/>
  <c r="AG692" i="11"/>
  <c r="AM692" i="11"/>
  <c r="AF692" i="11"/>
  <c r="AU692" i="11"/>
  <c r="AJ692" i="11"/>
  <c r="AC698" i="11"/>
  <c r="AK698" i="11"/>
  <c r="AR698" i="11"/>
  <c r="AF698" i="11"/>
  <c r="AP698" i="11"/>
  <c r="AD698" i="11"/>
  <c r="AE701" i="11"/>
  <c r="AU701" i="11"/>
  <c r="AL701" i="11"/>
  <c r="AT701" i="11"/>
  <c r="AP701" i="11"/>
  <c r="AS701" i="11"/>
  <c r="AQ701" i="11"/>
  <c r="AM701" i="11"/>
  <c r="AG701" i="11"/>
  <c r="AG707" i="11"/>
  <c r="AP707" i="11"/>
  <c r="AN707" i="11"/>
  <c r="AQ707" i="11"/>
  <c r="AU707" i="11"/>
  <c r="AE707" i="11"/>
  <c r="AK707" i="11"/>
  <c r="AH707" i="11"/>
  <c r="AP711" i="11"/>
  <c r="AN711" i="11"/>
  <c r="AT711" i="11"/>
  <c r="AQ711" i="11"/>
  <c r="AM711" i="11"/>
  <c r="AD711" i="11"/>
  <c r="AC711" i="11"/>
  <c r="AE711" i="11"/>
  <c r="AU711" i="11"/>
  <c r="AL711" i="11"/>
  <c r="AK711" i="11"/>
  <c r="AH711" i="11"/>
  <c r="AK712" i="11"/>
  <c r="AN712" i="11"/>
  <c r="AH712" i="11"/>
  <c r="AP712" i="11"/>
  <c r="AD712" i="11"/>
  <c r="AU712" i="11"/>
  <c r="AE714" i="11"/>
  <c r="AM714" i="11"/>
  <c r="AI714" i="11"/>
  <c r="AO714" i="11"/>
  <c r="AL714" i="11"/>
  <c r="AS714" i="11"/>
  <c r="AP714" i="11"/>
  <c r="AC714" i="11"/>
  <c r="AC730" i="11"/>
  <c r="AR730" i="11"/>
  <c r="AU730" i="11"/>
  <c r="AL730" i="11"/>
  <c r="AF730" i="11"/>
  <c r="AD730" i="11"/>
  <c r="AI730" i="11"/>
  <c r="AP730" i="11"/>
  <c r="AG730" i="11"/>
  <c r="AD732" i="11"/>
  <c r="AE732" i="11"/>
  <c r="AR732" i="11"/>
  <c r="AU732" i="11"/>
  <c r="AG732" i="11"/>
  <c r="AS734" i="11"/>
  <c r="AN734" i="11"/>
  <c r="AR734" i="11"/>
  <c r="AO734" i="11"/>
  <c r="AM734" i="11"/>
  <c r="AE734" i="11"/>
  <c r="AC734" i="11"/>
  <c r="AI735" i="11"/>
  <c r="AE735" i="11"/>
  <c r="AJ735" i="11"/>
  <c r="AG735" i="11"/>
  <c r="AC735" i="11"/>
  <c r="AM735" i="11"/>
  <c r="AD735" i="11"/>
  <c r="AS735" i="11"/>
  <c r="AF735" i="11"/>
  <c r="AK735" i="11"/>
  <c r="AH735" i="11"/>
  <c r="AQ735" i="11"/>
  <c r="AU735" i="11"/>
  <c r="AR746" i="11"/>
  <c r="AP746" i="11"/>
  <c r="AS185" i="11"/>
  <c r="AC138" i="11"/>
  <c r="AR219" i="11"/>
  <c r="AM201" i="11"/>
  <c r="AG180" i="11"/>
  <c r="AE163" i="11"/>
  <c r="AG231" i="11"/>
  <c r="AP207" i="11"/>
  <c r="AT193" i="11"/>
  <c r="AE181" i="11"/>
  <c r="AI170" i="11"/>
  <c r="AG158" i="11"/>
  <c r="AT143" i="11"/>
  <c r="AR130" i="11"/>
  <c r="AD116" i="11"/>
  <c r="AL226" i="11"/>
  <c r="AN186" i="11"/>
  <c r="AP195" i="11"/>
  <c r="AL181" i="11"/>
  <c r="AC79" i="11"/>
  <c r="AJ71" i="11"/>
  <c r="AR34" i="11"/>
  <c r="AE34" i="11"/>
  <c r="AT34" i="11"/>
  <c r="AP34" i="11"/>
  <c r="AS34" i="11"/>
  <c r="AI34" i="11"/>
  <c r="AU34" i="11"/>
  <c r="AG34" i="11"/>
  <c r="AQ34" i="11"/>
  <c r="AF34" i="11"/>
  <c r="AL34" i="11"/>
  <c r="AD34" i="11"/>
  <c r="AM34" i="11"/>
  <c r="AC34" i="11"/>
  <c r="AN34" i="11"/>
  <c r="AO34" i="11"/>
  <c r="AJ35" i="11"/>
  <c r="AQ35" i="11"/>
  <c r="AM35" i="11"/>
  <c r="AP35" i="11"/>
  <c r="AK35" i="11"/>
  <c r="AC35" i="11"/>
  <c r="AR35" i="11"/>
  <c r="AI35" i="11"/>
  <c r="AS35" i="11"/>
  <c r="AO35" i="11"/>
  <c r="AL35" i="11"/>
  <c r="AT35" i="11"/>
  <c r="AG35" i="11"/>
  <c r="AE35" i="11"/>
  <c r="AN35" i="11"/>
  <c r="AH35" i="11"/>
  <c r="AG36" i="11"/>
  <c r="AR37" i="11"/>
  <c r="AH37" i="11"/>
  <c r="AU37" i="11"/>
  <c r="AN37" i="11"/>
  <c r="AI37" i="11"/>
  <c r="AE37" i="11"/>
  <c r="AM37" i="11"/>
  <c r="AK37" i="11"/>
  <c r="AC37" i="11"/>
  <c r="AQ37" i="11"/>
  <c r="AP37" i="11"/>
  <c r="AG37" i="11"/>
  <c r="AS37" i="11"/>
  <c r="AL37" i="11"/>
  <c r="AD37" i="11"/>
  <c r="AJ37" i="11"/>
  <c r="AI38" i="11"/>
  <c r="AR38" i="11"/>
  <c r="AK38" i="11"/>
  <c r="AP38" i="11"/>
  <c r="AO38" i="11"/>
  <c r="AE38" i="11"/>
  <c r="AG38" i="11"/>
  <c r="AN38" i="11"/>
  <c r="AJ38" i="11"/>
  <c r="AF38" i="11"/>
  <c r="AM38" i="11"/>
  <c r="AC38" i="11"/>
  <c r="AD38" i="11"/>
  <c r="AQ38" i="11"/>
  <c r="AH38" i="11"/>
  <c r="AG39" i="11"/>
  <c r="AP39" i="11"/>
  <c r="AM39" i="11"/>
  <c r="AI39" i="11"/>
  <c r="AN39" i="11"/>
  <c r="AF39" i="11"/>
  <c r="AS39" i="11"/>
  <c r="AE39" i="11"/>
  <c r="AH39" i="11"/>
  <c r="AR39" i="11"/>
  <c r="AQ39" i="11"/>
  <c r="AL39" i="11"/>
  <c r="AD39" i="11"/>
  <c r="AO39" i="11"/>
  <c r="AJ39" i="11"/>
  <c r="AG43" i="11"/>
  <c r="AL43" i="11"/>
  <c r="AL56" i="11"/>
  <c r="AJ56" i="11"/>
  <c r="AP56" i="11"/>
  <c r="AO56" i="11"/>
  <c r="AR56" i="11"/>
  <c r="AI56" i="11"/>
  <c r="AH56" i="11"/>
  <c r="AT56" i="11"/>
  <c r="AG56" i="11"/>
  <c r="AK56" i="11"/>
  <c r="AD56" i="11"/>
  <c r="AS56" i="11"/>
  <c r="AM56" i="11"/>
  <c r="AE56" i="11"/>
  <c r="AQ57" i="11"/>
  <c r="AM57" i="11"/>
  <c r="AP57" i="11"/>
  <c r="AK58" i="11"/>
  <c r="AN58" i="11"/>
  <c r="AS58" i="11"/>
  <c r="AO58" i="11"/>
  <c r="AL58" i="11"/>
  <c r="AQ58" i="11"/>
  <c r="AC58" i="11"/>
  <c r="AM58" i="11"/>
  <c r="AR58" i="11"/>
  <c r="AE58" i="11"/>
  <c r="AG58" i="11"/>
  <c r="AT58" i="11"/>
  <c r="AD58" i="11"/>
  <c r="AI58" i="11"/>
  <c r="AP58" i="11"/>
  <c r="AU58" i="11"/>
  <c r="AH58" i="11"/>
  <c r="AK59" i="11"/>
  <c r="AH59" i="11"/>
  <c r="AI59" i="11"/>
  <c r="AP59" i="11"/>
  <c r="AD59" i="11"/>
  <c r="AF59" i="11"/>
  <c r="AG59" i="11"/>
  <c r="AJ59" i="11"/>
  <c r="AE59" i="11"/>
  <c r="AQ59" i="11"/>
  <c r="AC59" i="11"/>
  <c r="AM59" i="11"/>
  <c r="AO59" i="11"/>
  <c r="AN59" i="11"/>
  <c r="AI60" i="11"/>
  <c r="AK60" i="11"/>
  <c r="AG61" i="11"/>
  <c r="AQ61" i="11"/>
  <c r="AR62" i="11"/>
  <c r="AS62" i="11"/>
  <c r="AL63" i="11"/>
  <c r="AI63" i="11"/>
  <c r="AN63" i="11"/>
  <c r="AP63" i="11"/>
  <c r="AE63" i="11"/>
  <c r="AO63" i="11"/>
  <c r="AC63" i="11"/>
  <c r="AU63" i="11"/>
  <c r="AK63" i="11"/>
  <c r="AF63" i="11"/>
  <c r="AQ63" i="11"/>
  <c r="AT63" i="11"/>
  <c r="AH63" i="11"/>
  <c r="AD63" i="11"/>
  <c r="AM63" i="11"/>
  <c r="AR63" i="11"/>
  <c r="AQ64" i="11"/>
  <c r="AG64" i="11"/>
  <c r="AC64" i="11"/>
  <c r="AN64" i="11"/>
  <c r="AK64" i="11"/>
  <c r="AM64" i="11"/>
  <c r="AJ64" i="11"/>
  <c r="AH64" i="11"/>
  <c r="AD64" i="11"/>
  <c r="AO64" i="11"/>
  <c r="AL64" i="11"/>
  <c r="AI64" i="11"/>
  <c r="AF64" i="11"/>
  <c r="AU64" i="11"/>
  <c r="AI65" i="11"/>
  <c r="AU65" i="11"/>
  <c r="AP65" i="11"/>
  <c r="AN66" i="11"/>
  <c r="AJ66" i="11"/>
  <c r="AP66" i="11"/>
  <c r="AC66" i="11"/>
  <c r="AL66" i="11"/>
  <c r="AU66" i="11"/>
  <c r="AT66" i="11"/>
  <c r="AM66" i="11"/>
  <c r="AI66" i="11"/>
  <c r="AE66" i="11"/>
  <c r="AF66" i="11"/>
  <c r="AG66" i="11"/>
  <c r="AK66" i="11"/>
  <c r="AS66" i="11"/>
  <c r="AQ66" i="11"/>
  <c r="AH67" i="11"/>
  <c r="AH70" i="11"/>
  <c r="AU70" i="11"/>
  <c r="AP72" i="11"/>
  <c r="AR72" i="11"/>
  <c r="AK74" i="11"/>
  <c r="AH78" i="11"/>
  <c r="AP79" i="11"/>
  <c r="AQ80" i="11"/>
  <c r="AD86" i="11"/>
  <c r="AS88" i="11"/>
  <c r="AH89" i="11"/>
  <c r="AK91" i="11"/>
  <c r="AQ92" i="11"/>
  <c r="AO94" i="11"/>
  <c r="AP99" i="11"/>
  <c r="AS59" i="11"/>
  <c r="AT64" i="11"/>
  <c r="AT59" i="11"/>
  <c r="AE64" i="11"/>
  <c r="AJ63" i="11"/>
  <c r="AS64" i="11"/>
  <c r="AQ56" i="11"/>
  <c r="AC56" i="11"/>
  <c r="AC39" i="11"/>
  <c r="AL38" i="11"/>
  <c r="AO67" i="11"/>
  <c r="AT68" i="11"/>
  <c r="AF68" i="11"/>
  <c r="AC68" i="11"/>
  <c r="AP68" i="11"/>
  <c r="AN68" i="11"/>
  <c r="AK68" i="11"/>
  <c r="AR69" i="11"/>
  <c r="AE69" i="11"/>
  <c r="AD69" i="11"/>
  <c r="AN69" i="11"/>
  <c r="AJ69" i="11"/>
  <c r="AT69" i="11"/>
  <c r="AO69" i="11"/>
  <c r="AI69" i="11"/>
  <c r="AP69" i="11"/>
  <c r="AM69" i="11"/>
  <c r="AG69" i="11"/>
  <c r="AD70" i="11"/>
  <c r="AO71" i="11"/>
  <c r="AH71" i="11"/>
  <c r="AC71" i="11"/>
  <c r="AM71" i="11"/>
  <c r="AS71" i="11"/>
  <c r="AQ71" i="11"/>
  <c r="AL71" i="11"/>
  <c r="AT71" i="11"/>
  <c r="AE71" i="11"/>
  <c r="AK71" i="11"/>
  <c r="AG71" i="11"/>
  <c r="AF71" i="11"/>
  <c r="AD71" i="11"/>
  <c r="AR71" i="11"/>
  <c r="AC73" i="11"/>
  <c r="AO73" i="11"/>
  <c r="AF73" i="11"/>
  <c r="AI73" i="11"/>
  <c r="AE73" i="11"/>
  <c r="AU73" i="11"/>
  <c r="AG73" i="11"/>
  <c r="AN73" i="11"/>
  <c r="AJ73" i="11"/>
  <c r="AK73" i="11"/>
  <c r="AM73" i="11"/>
  <c r="AP73" i="11"/>
  <c r="AC74" i="11"/>
  <c r="AG74" i="11"/>
  <c r="AH74" i="11"/>
  <c r="AT74" i="11"/>
  <c r="AS74" i="11"/>
  <c r="AD74" i="11"/>
  <c r="AP74" i="11"/>
  <c r="AM74" i="11"/>
  <c r="AR74" i="11"/>
  <c r="AQ74" i="11"/>
  <c r="AU74" i="11"/>
  <c r="AJ77" i="11"/>
  <c r="AI77" i="11"/>
  <c r="AL78" i="11"/>
  <c r="AK78" i="11"/>
  <c r="AD78" i="11"/>
  <c r="AR78" i="11"/>
  <c r="AC78" i="11"/>
  <c r="AO78" i="11"/>
  <c r="AP78" i="11"/>
  <c r="AE78" i="11"/>
  <c r="AG78" i="11"/>
  <c r="AJ78" i="11"/>
  <c r="AQ78" i="11"/>
  <c r="AF78" i="11"/>
  <c r="AM78" i="11"/>
  <c r="AS79" i="11"/>
  <c r="AC80" i="11"/>
  <c r="AM80" i="11"/>
  <c r="AP80" i="11"/>
  <c r="AH80" i="11"/>
  <c r="AU80" i="11"/>
  <c r="AD80" i="11"/>
  <c r="AT80" i="11"/>
  <c r="AI80" i="11"/>
  <c r="AJ80" i="11"/>
  <c r="AG80" i="11"/>
  <c r="AK81" i="11"/>
  <c r="AH81" i="11"/>
  <c r="AR82" i="11"/>
  <c r="AO82" i="11"/>
  <c r="AH83" i="11"/>
  <c r="AE83" i="11"/>
  <c r="AP83" i="11"/>
  <c r="AG83" i="11"/>
  <c r="AF83" i="11"/>
  <c r="AL83" i="11"/>
  <c r="AC83" i="11"/>
  <c r="AM83" i="11"/>
  <c r="AI83" i="11"/>
  <c r="AD83" i="11"/>
  <c r="AQ83" i="11"/>
  <c r="AO83" i="11"/>
  <c r="AN83" i="11"/>
  <c r="AH84" i="11"/>
  <c r="AL84" i="11"/>
  <c r="AO84" i="11"/>
  <c r="AE84" i="11"/>
  <c r="AP84" i="11"/>
  <c r="AF84" i="11"/>
  <c r="AG84" i="11"/>
  <c r="AC84" i="11"/>
  <c r="AR84" i="11"/>
  <c r="AI84" i="11"/>
  <c r="AM84" i="11"/>
  <c r="AK84" i="11"/>
  <c r="AI85" i="11"/>
  <c r="AE85" i="11"/>
  <c r="AQ85" i="11"/>
  <c r="AN85" i="11"/>
  <c r="AJ85" i="11"/>
  <c r="AU85" i="11"/>
  <c r="AC85" i="11"/>
  <c r="AO85" i="11"/>
  <c r="AP85" i="11"/>
  <c r="AK85" i="11"/>
  <c r="AF85" i="11"/>
  <c r="AP86" i="11"/>
  <c r="AN86" i="11"/>
  <c r="AQ86" i="11"/>
  <c r="AR86" i="11"/>
  <c r="AE86" i="11"/>
  <c r="AS86" i="11"/>
  <c r="AJ86" i="11"/>
  <c r="AH86" i="11"/>
  <c r="AP87" i="11"/>
  <c r="AT87" i="11"/>
  <c r="AF87" i="11"/>
  <c r="AC87" i="11"/>
  <c r="AQ87" i="11"/>
  <c r="AG87" i="11"/>
  <c r="AJ87" i="11"/>
  <c r="AO87" i="11"/>
  <c r="AS87" i="11"/>
  <c r="AI87" i="11"/>
  <c r="AL87" i="11"/>
  <c r="AK87" i="11"/>
  <c r="AM87" i="11"/>
  <c r="AF88" i="11"/>
  <c r="AU88" i="11"/>
  <c r="AQ88" i="11"/>
  <c r="AN88" i="11"/>
  <c r="AC88" i="11"/>
  <c r="AK88" i="11"/>
  <c r="AI88" i="11"/>
  <c r="AL88" i="11"/>
  <c r="AG88" i="11"/>
  <c r="AJ88" i="11"/>
  <c r="AE88" i="11"/>
  <c r="AU89" i="11"/>
  <c r="AP90" i="11"/>
  <c r="AF90" i="11"/>
  <c r="AS90" i="11"/>
  <c r="AN90" i="11"/>
  <c r="AC90" i="11"/>
  <c r="AM90" i="11"/>
  <c r="AQ90" i="11"/>
  <c r="AD90" i="11"/>
  <c r="AL90" i="11"/>
  <c r="AR90" i="11"/>
  <c r="AS91" i="11"/>
  <c r="AN91" i="11"/>
  <c r="AD92" i="11"/>
  <c r="AE92" i="11"/>
  <c r="AJ92" i="11"/>
  <c r="AM92" i="11"/>
  <c r="AP92" i="11"/>
  <c r="AU92" i="11"/>
  <c r="AG92" i="11"/>
  <c r="AH92" i="11"/>
  <c r="AC92" i="11"/>
  <c r="AI92" i="11"/>
  <c r="AN92" i="11"/>
  <c r="AR93" i="11"/>
  <c r="AS93" i="11"/>
  <c r="AH93" i="11"/>
  <c r="AO93" i="11"/>
  <c r="AC93" i="11"/>
  <c r="AD93" i="11"/>
  <c r="AE93" i="11"/>
  <c r="AP93" i="11"/>
  <c r="AF93" i="11"/>
  <c r="AL94" i="11"/>
  <c r="AM94" i="11"/>
  <c r="AE95" i="11"/>
  <c r="AF95" i="11"/>
  <c r="AO95" i="11"/>
  <c r="AL95" i="11"/>
  <c r="AQ95" i="11"/>
  <c r="AG95" i="11"/>
  <c r="AN95" i="11"/>
  <c r="AU95" i="11"/>
  <c r="AR95" i="11"/>
  <c r="AM95" i="11"/>
  <c r="AI95" i="11"/>
  <c r="AP95" i="11"/>
  <c r="AU96" i="11"/>
  <c r="AQ96" i="11"/>
  <c r="AI97" i="11"/>
  <c r="AS98" i="11"/>
  <c r="AM99" i="11"/>
  <c r="AN99" i="11"/>
  <c r="AN100" i="11"/>
  <c r="AM100" i="11"/>
  <c r="AS100" i="11"/>
  <c r="AI100" i="11"/>
  <c r="AC100" i="11"/>
  <c r="AE100" i="11"/>
  <c r="AJ100" i="11"/>
  <c r="AF100" i="11"/>
  <c r="AL100" i="11"/>
  <c r="AR100" i="11"/>
  <c r="AK100" i="11"/>
  <c r="AG100" i="11"/>
  <c r="AT100" i="11"/>
  <c r="AP100" i="11"/>
  <c r="AO101" i="11"/>
  <c r="AI101" i="11"/>
  <c r="AO103" i="11"/>
  <c r="AT105" i="11"/>
  <c r="AH106" i="11"/>
  <c r="AO108" i="11"/>
  <c r="AK113" i="11"/>
  <c r="AP115" i="11"/>
  <c r="AK118" i="11"/>
  <c r="AU120" i="11"/>
  <c r="AI122" i="11"/>
  <c r="AG123" i="11"/>
  <c r="AR124" i="11"/>
  <c r="AG125" i="11"/>
  <c r="AN87" i="11"/>
  <c r="AC86" i="11"/>
  <c r="AT83" i="11"/>
  <c r="AK80" i="11"/>
  <c r="AQ68" i="11"/>
  <c r="AQ93" i="11"/>
  <c r="AS95" i="11"/>
  <c r="AD84" i="11"/>
  <c r="AH73" i="11"/>
  <c r="AR85" i="11"/>
  <c r="AJ68" i="11"/>
  <c r="AE87" i="11"/>
  <c r="AF86" i="11"/>
  <c r="AO74" i="11"/>
  <c r="AI68" i="11"/>
  <c r="AK83" i="11"/>
  <c r="AN80" i="11"/>
  <c r="AN78" i="11"/>
  <c r="AR73" i="11"/>
  <c r="AS68" i="11"/>
  <c r="AF69" i="11"/>
  <c r="AD87" i="11"/>
  <c r="AH88" i="11"/>
  <c r="AU86" i="11"/>
  <c r="AL80" i="11"/>
  <c r="AD73" i="11"/>
  <c r="AD68" i="11"/>
  <c r="AL69" i="11"/>
  <c r="AT90" i="11"/>
  <c r="AL92" i="11"/>
  <c r="AG86" i="11"/>
  <c r="AR88" i="11"/>
  <c r="AJ84" i="11"/>
  <c r="AE80" i="11"/>
  <c r="AI74" i="11"/>
  <c r="AU68" i="11"/>
  <c r="AU78" i="11"/>
  <c r="AU69" i="11"/>
  <c r="AO86" i="11"/>
  <c r="AL86" i="11"/>
  <c r="AS84" i="11"/>
  <c r="AL74" i="11"/>
  <c r="AH69" i="11"/>
  <c r="AH68" i="11"/>
  <c r="AC95" i="11"/>
  <c r="AH85" i="11"/>
  <c r="AO763" i="11"/>
  <c r="AP763" i="11"/>
  <c r="AG763" i="11"/>
  <c r="AK763" i="11"/>
  <c r="AC763" i="11"/>
  <c r="AH763" i="11"/>
  <c r="AR763" i="11"/>
  <c r="AL763" i="11"/>
  <c r="AD763" i="11"/>
  <c r="AS763" i="11"/>
  <c r="AI763" i="11"/>
  <c r="AJ763" i="11"/>
  <c r="AT763" i="11"/>
  <c r="AO764" i="11"/>
  <c r="AR764" i="11"/>
  <c r="AS764" i="11"/>
  <c r="AM764" i="11"/>
  <c r="AH764" i="11"/>
  <c r="AF764" i="11"/>
  <c r="AQ764" i="11"/>
  <c r="AD764" i="11"/>
  <c r="AT764" i="11"/>
  <c r="AK764" i="11"/>
  <c r="AC764" i="11"/>
  <c r="AE764" i="11"/>
  <c r="AH765" i="11"/>
  <c r="AI765" i="11"/>
  <c r="AS765" i="11"/>
  <c r="AK765" i="11"/>
  <c r="AD765" i="11"/>
  <c r="AC765" i="11"/>
  <c r="AT765" i="11"/>
  <c r="AP765" i="11"/>
  <c r="AN765" i="11"/>
  <c r="AM765" i="11"/>
  <c r="AJ765" i="11"/>
  <c r="AE765" i="11"/>
  <c r="AO765" i="11"/>
  <c r="AQ765" i="11"/>
  <c r="AR766" i="11"/>
  <c r="AP766" i="11"/>
  <c r="AG766" i="11"/>
  <c r="AK766" i="11"/>
  <c r="AQ766" i="11"/>
  <c r="AH766" i="11"/>
  <c r="AO766" i="11"/>
  <c r="AL766" i="11"/>
  <c r="AU766" i="11"/>
  <c r="AN766" i="11"/>
  <c r="AF766" i="11"/>
  <c r="AS766" i="11"/>
  <c r="AD767" i="11"/>
  <c r="AT767" i="11"/>
  <c r="AF767" i="11"/>
  <c r="AS767" i="11"/>
  <c r="AL767" i="11"/>
  <c r="AP767" i="11"/>
  <c r="AE767" i="11"/>
  <c r="AK767" i="11"/>
  <c r="AQ767" i="11"/>
  <c r="AJ767" i="11"/>
  <c r="AC767" i="11"/>
  <c r="AG767" i="11"/>
  <c r="AO767" i="11"/>
  <c r="AL768" i="11"/>
  <c r="AK768" i="11"/>
  <c r="AH768" i="11"/>
  <c r="AF768" i="11"/>
  <c r="AC768" i="11"/>
  <c r="AM768" i="11"/>
  <c r="AG768" i="11"/>
  <c r="AS768" i="11"/>
  <c r="AU768" i="11"/>
  <c r="AQ768" i="11"/>
  <c r="AJ768" i="11"/>
  <c r="AN768" i="11"/>
  <c r="AP768" i="11"/>
  <c r="AT769" i="11"/>
  <c r="AO769" i="11"/>
  <c r="AP769" i="11"/>
  <c r="AN769" i="11"/>
  <c r="AM769" i="11"/>
  <c r="AJ769" i="11"/>
  <c r="AF769" i="11"/>
  <c r="AL769" i="11"/>
  <c r="AR769" i="11"/>
  <c r="AC769" i="11"/>
  <c r="AQ769" i="11"/>
  <c r="AE769" i="11"/>
  <c r="AH769" i="11"/>
  <c r="AG769" i="11"/>
  <c r="AJ770" i="11"/>
  <c r="AE770" i="11"/>
  <c r="AT770" i="11"/>
  <c r="AS770" i="11"/>
  <c r="AL770" i="11"/>
  <c r="AQ770" i="11"/>
  <c r="AN770" i="11"/>
  <c r="AC770" i="11"/>
  <c r="AD770" i="11"/>
  <c r="AU770" i="11"/>
  <c r="AR770" i="11"/>
  <c r="AM771" i="11"/>
  <c r="AH771" i="11"/>
  <c r="AI771" i="11"/>
  <c r="AR771" i="11"/>
  <c r="AS771" i="11"/>
  <c r="AP771" i="11"/>
  <c r="AL771" i="11"/>
  <c r="AO771" i="11"/>
  <c r="AK771" i="11"/>
  <c r="AE771" i="11"/>
  <c r="AG771" i="11"/>
  <c r="AT771" i="11"/>
  <c r="AF771" i="11"/>
  <c r="AE772" i="11"/>
  <c r="AU772" i="11"/>
  <c r="AJ772" i="11"/>
  <c r="AG772" i="11"/>
  <c r="AQ772" i="11"/>
  <c r="AP772" i="11"/>
  <c r="AT772" i="11"/>
  <c r="AF772" i="11"/>
  <c r="AH772" i="11"/>
  <c r="AR772" i="11"/>
  <c r="AS772" i="11"/>
  <c r="AM772" i="11"/>
  <c r="AT773" i="11"/>
  <c r="AL773" i="11"/>
  <c r="AJ773" i="11"/>
  <c r="AD773" i="11"/>
  <c r="AF773" i="11"/>
  <c r="AS773" i="11"/>
  <c r="AO773" i="11"/>
  <c r="AH773" i="11"/>
  <c r="AN773" i="11"/>
  <c r="AE773" i="11"/>
  <c r="AU773" i="11"/>
  <c r="AR773" i="11"/>
  <c r="AG773" i="11"/>
  <c r="AM774" i="11"/>
  <c r="AF774" i="11"/>
  <c r="AE774" i="11"/>
  <c r="AR774" i="11"/>
  <c r="AT774" i="11"/>
  <c r="AP774" i="11"/>
  <c r="AQ774" i="11"/>
  <c r="AN774" i="11"/>
  <c r="AK774" i="11"/>
  <c r="AD774" i="11"/>
  <c r="AC774" i="11"/>
  <c r="AS774" i="11"/>
  <c r="AO775" i="11"/>
  <c r="AS775" i="11"/>
  <c r="AP775" i="11"/>
  <c r="AF775" i="11"/>
  <c r="AR775" i="11"/>
  <c r="AG775" i="11"/>
  <c r="AD775" i="11"/>
  <c r="AT775" i="11"/>
  <c r="AC775" i="11"/>
  <c r="AH775" i="11"/>
  <c r="AQ775" i="11"/>
  <c r="AU775" i="11"/>
  <c r="AJ775" i="11"/>
  <c r="AL776" i="11"/>
  <c r="AD776" i="11"/>
  <c r="AI776" i="11"/>
  <c r="AO776" i="11"/>
  <c r="AN776" i="11"/>
  <c r="AE776" i="11"/>
  <c r="AS776" i="11"/>
  <c r="AK776" i="11"/>
  <c r="AQ776" i="11"/>
  <c r="AM776" i="11"/>
  <c r="AF776" i="11"/>
  <c r="AG776" i="11"/>
  <c r="AU776" i="11"/>
  <c r="AH776" i="11"/>
  <c r="AP776" i="11"/>
  <c r="AT777" i="11"/>
  <c r="AR777" i="11"/>
  <c r="AN777" i="11"/>
  <c r="AK777" i="11"/>
  <c r="AJ777" i="11"/>
  <c r="AH777" i="11"/>
  <c r="AP777" i="11"/>
  <c r="AU777" i="11"/>
  <c r="AS777" i="11"/>
  <c r="AG777" i="11"/>
  <c r="AC777" i="11"/>
  <c r="AL777" i="11"/>
  <c r="AM777" i="11"/>
  <c r="AE777" i="11"/>
  <c r="AF778" i="11"/>
  <c r="AD778" i="11"/>
  <c r="AK778" i="11"/>
  <c r="AH778" i="11"/>
  <c r="AR778" i="11"/>
  <c r="AC778" i="11"/>
  <c r="AQ778" i="11"/>
  <c r="AN778" i="11"/>
  <c r="AT778" i="11"/>
  <c r="AP778" i="11"/>
  <c r="AE778" i="11"/>
  <c r="AU778" i="11"/>
  <c r="AE779" i="11"/>
  <c r="AL779" i="11"/>
  <c r="AG779" i="11"/>
  <c r="AO779" i="11"/>
  <c r="AK779" i="11"/>
  <c r="AP779" i="11"/>
  <c r="AF779" i="11"/>
  <c r="AN779" i="11"/>
  <c r="AI779" i="11"/>
  <c r="AD779" i="11"/>
  <c r="AR779" i="11"/>
  <c r="AQ779" i="11"/>
  <c r="AS779" i="11"/>
  <c r="AS780" i="11"/>
  <c r="AC780" i="11"/>
  <c r="AE780" i="11"/>
  <c r="AQ780" i="11"/>
  <c r="AP780" i="11"/>
  <c r="AM780" i="11"/>
  <c r="AK780" i="11"/>
  <c r="AF780" i="11"/>
  <c r="AG780" i="11"/>
  <c r="AH780" i="11"/>
  <c r="AP781" i="11"/>
  <c r="AJ781" i="11"/>
  <c r="AD781" i="11"/>
  <c r="AI781" i="11"/>
  <c r="AG781" i="11"/>
  <c r="AN781" i="11"/>
  <c r="AO781" i="11"/>
  <c r="AM781" i="11"/>
  <c r="AC781" i="11"/>
  <c r="AH781" i="11"/>
  <c r="AS781" i="11"/>
  <c r="AE781" i="11"/>
  <c r="AQ781" i="11"/>
  <c r="AO782" i="11"/>
  <c r="AC782" i="11"/>
  <c r="AK782" i="11"/>
  <c r="AL782" i="11"/>
  <c r="AQ782" i="11"/>
  <c r="AN782" i="11"/>
  <c r="AJ782" i="11"/>
  <c r="AG782" i="11"/>
  <c r="AE782" i="11"/>
  <c r="AU782" i="11"/>
  <c r="AR782" i="11"/>
  <c r="AI782" i="11"/>
  <c r="AF782" i="11"/>
  <c r="AS782" i="11"/>
  <c r="AM783" i="11"/>
  <c r="AF783" i="11"/>
  <c r="AS783" i="11"/>
  <c r="AC783" i="11"/>
  <c r="AO783" i="11"/>
  <c r="AU783" i="11"/>
  <c r="AK783" i="11"/>
  <c r="AL783" i="11"/>
  <c r="AI783" i="11"/>
  <c r="AQ783" i="11"/>
  <c r="AJ783" i="11"/>
  <c r="AE783" i="11"/>
  <c r="AG783" i="11"/>
  <c r="AD783" i="11"/>
  <c r="AK784" i="11"/>
  <c r="AO784" i="11"/>
  <c r="AF784" i="11"/>
  <c r="AH784" i="11"/>
  <c r="AU784" i="11"/>
  <c r="AJ784" i="11"/>
  <c r="AM784" i="11"/>
  <c r="AQ784" i="11"/>
  <c r="AS784" i="11"/>
  <c r="AI784" i="11"/>
  <c r="AN784" i="11"/>
  <c r="AE784" i="11"/>
  <c r="AD784" i="11"/>
  <c r="AP784" i="11"/>
  <c r="AT785" i="11"/>
  <c r="AG785" i="11"/>
  <c r="AM785" i="11"/>
  <c r="AP785" i="11"/>
  <c r="AO785" i="11"/>
  <c r="AH785" i="11"/>
  <c r="AD785" i="11"/>
  <c r="AL785" i="11"/>
  <c r="AC785" i="11"/>
  <c r="AE785" i="11"/>
  <c r="AN785" i="11"/>
  <c r="AK785" i="11"/>
  <c r="AU785" i="11"/>
  <c r="AR785" i="11"/>
  <c r="AT786" i="11"/>
  <c r="AN786" i="11"/>
  <c r="AJ786" i="11"/>
  <c r="AU786" i="11"/>
  <c r="AC786" i="11"/>
  <c r="AE786" i="11"/>
  <c r="AP786" i="11"/>
  <c r="AL786" i="11"/>
  <c r="AS786" i="11"/>
  <c r="AG786" i="11"/>
  <c r="AK786" i="11"/>
  <c r="AF786" i="11"/>
  <c r="AO786" i="11"/>
  <c r="AD786" i="11"/>
  <c r="AR786" i="11"/>
  <c r="AN787" i="11"/>
  <c r="AJ787" i="11"/>
  <c r="AC787" i="11"/>
  <c r="AH787" i="11"/>
  <c r="AR787" i="11"/>
  <c r="AS787" i="11"/>
  <c r="AK787" i="11"/>
  <c r="AP787" i="11"/>
  <c r="AL787" i="11"/>
  <c r="AM787" i="11"/>
  <c r="AE787" i="11"/>
  <c r="AD787" i="11"/>
  <c r="AT787" i="11"/>
  <c r="AI787" i="11"/>
  <c r="AJ788" i="11"/>
  <c r="AC788" i="11"/>
  <c r="AO788" i="11"/>
  <c r="AP788" i="11"/>
  <c r="AL788" i="11"/>
  <c r="AU788" i="11"/>
  <c r="AD788" i="11"/>
  <c r="AT788" i="11"/>
  <c r="AF788" i="11"/>
  <c r="AH788" i="11"/>
  <c r="AR788" i="11"/>
  <c r="AN788" i="11"/>
  <c r="AS788" i="11"/>
  <c r="AM788" i="11"/>
  <c r="AF789" i="11"/>
  <c r="AC789" i="11"/>
  <c r="AS789" i="11"/>
  <c r="AO789" i="11"/>
  <c r="AT789" i="11"/>
  <c r="AG789" i="11"/>
  <c r="AE789" i="11"/>
  <c r="AU789" i="11"/>
  <c r="AD789" i="11"/>
  <c r="AJ789" i="11"/>
  <c r="AR789" i="11"/>
  <c r="AQ789" i="11"/>
  <c r="AM790" i="11"/>
  <c r="AT790" i="11"/>
  <c r="AG790" i="11"/>
  <c r="AK790" i="11"/>
  <c r="AP790" i="11"/>
  <c r="AQ790" i="11"/>
  <c r="AN790" i="11"/>
  <c r="AC790" i="11"/>
  <c r="AU790" i="11"/>
  <c r="AR790" i="11"/>
  <c r="AE790" i="11"/>
  <c r="AI790" i="11"/>
  <c r="AO790" i="11"/>
  <c r="AF790" i="11"/>
  <c r="AM791" i="11"/>
  <c r="AC791" i="11"/>
  <c r="AK791" i="11"/>
  <c r="AU791" i="11"/>
  <c r="AI791" i="11"/>
  <c r="AQ791" i="11"/>
  <c r="AS791" i="11"/>
  <c r="AH791" i="11"/>
  <c r="AP791" i="11"/>
  <c r="AG791" i="11"/>
  <c r="AO791" i="11"/>
  <c r="AT791" i="11"/>
  <c r="AL791" i="11"/>
  <c r="AI792" i="11"/>
  <c r="AM792" i="11"/>
  <c r="AH792" i="11"/>
  <c r="AD792" i="11"/>
  <c r="AO792" i="11"/>
  <c r="AL792" i="11"/>
  <c r="AK792" i="11"/>
  <c r="AN792" i="11"/>
  <c r="AF792" i="11"/>
  <c r="AR792" i="11"/>
  <c r="AS792" i="11"/>
  <c r="AG792" i="11"/>
  <c r="AQ792" i="11"/>
  <c r="AC792" i="11"/>
  <c r="AE792" i="11"/>
  <c r="AP792" i="11"/>
  <c r="AT793" i="11"/>
  <c r="AD793" i="11"/>
  <c r="AJ793" i="11"/>
  <c r="AH793" i="11"/>
  <c r="AC793" i="11"/>
  <c r="AF793" i="11"/>
  <c r="AQ793" i="11"/>
  <c r="AS793" i="11"/>
  <c r="AK793" i="11"/>
  <c r="AR793" i="11"/>
  <c r="AL793" i="11"/>
  <c r="AM793" i="11"/>
  <c r="AP793" i="11"/>
  <c r="AG793" i="11"/>
  <c r="AI793" i="11"/>
  <c r="AL794" i="11"/>
  <c r="AN794" i="11"/>
  <c r="AD794" i="11"/>
  <c r="AC794" i="11"/>
  <c r="AM794" i="11"/>
  <c r="AT794" i="11"/>
  <c r="AJ794" i="11"/>
  <c r="AK794" i="11"/>
  <c r="AG794" i="11"/>
  <c r="AE794" i="11"/>
  <c r="AR794" i="11"/>
  <c r="AH794" i="11"/>
  <c r="AU794" i="11"/>
  <c r="AO794" i="11"/>
  <c r="AS794" i="11"/>
  <c r="AT795" i="11"/>
  <c r="AF795" i="11"/>
  <c r="AG795" i="11"/>
  <c r="AC795" i="11"/>
  <c r="AE795" i="11"/>
  <c r="AO795" i="11"/>
  <c r="AS795" i="11"/>
  <c r="AL795" i="11"/>
  <c r="AQ795" i="11"/>
  <c r="AD795" i="11"/>
  <c r="AI795" i="11"/>
  <c r="AS796" i="11"/>
  <c r="AK796" i="11"/>
  <c r="AH796" i="11"/>
  <c r="AM796" i="11"/>
  <c r="AI796" i="11"/>
  <c r="AF796" i="11"/>
  <c r="AD796" i="11"/>
  <c r="AT796" i="11"/>
  <c r="AU796" i="11"/>
  <c r="AE796" i="11"/>
  <c r="AO797" i="11"/>
  <c r="AD797" i="11"/>
  <c r="AM797" i="11"/>
  <c r="AR797" i="11"/>
  <c r="AN797" i="11"/>
  <c r="AJ797" i="11"/>
  <c r="AL797" i="11"/>
  <c r="AF797" i="11"/>
  <c r="AI797" i="11"/>
  <c r="AE797" i="11"/>
  <c r="AC797" i="11"/>
  <c r="AH797" i="11"/>
  <c r="AU797" i="11"/>
  <c r="AP797" i="11"/>
  <c r="AQ797" i="11"/>
  <c r="AT798" i="11"/>
  <c r="AK798" i="11"/>
  <c r="AO798" i="11"/>
  <c r="AE798" i="11"/>
  <c r="AP798" i="11"/>
  <c r="AR798" i="11"/>
  <c r="AH798" i="11"/>
  <c r="AM798" i="11"/>
  <c r="AL798" i="11"/>
  <c r="AJ798" i="11"/>
  <c r="AG798" i="11"/>
  <c r="AN798" i="11"/>
  <c r="AI798" i="11"/>
  <c r="AU798" i="11"/>
  <c r="AQ798" i="11"/>
  <c r="AC798" i="11"/>
  <c r="AD798" i="11"/>
  <c r="AF798" i="11"/>
  <c r="AS798" i="11"/>
  <c r="AU799" i="11"/>
  <c r="AP799" i="11"/>
  <c r="AG799" i="11"/>
  <c r="AR799" i="11"/>
  <c r="AD799" i="11"/>
  <c r="AK799" i="11"/>
  <c r="AS799" i="11"/>
  <c r="AF799" i="11"/>
  <c r="AI799" i="11"/>
  <c r="AL799" i="11"/>
  <c r="AQ799" i="11"/>
  <c r="AT799" i="11"/>
  <c r="AC799" i="11"/>
  <c r="AO800" i="11"/>
  <c r="AU800" i="11"/>
  <c r="AK800" i="11"/>
  <c r="AH800" i="11"/>
  <c r="AL800" i="11"/>
  <c r="AN800" i="11"/>
  <c r="AF800" i="11"/>
  <c r="AQ800" i="11"/>
  <c r="AG800" i="11"/>
  <c r="AP800" i="11"/>
  <c r="AM800" i="11"/>
  <c r="AD800" i="11"/>
  <c r="AO801" i="11"/>
  <c r="AE801" i="11"/>
  <c r="AT801" i="11"/>
  <c r="AD801" i="11"/>
  <c r="AG801" i="11"/>
  <c r="AS801" i="11"/>
  <c r="AF801" i="11"/>
  <c r="AL801" i="11"/>
  <c r="AU801" i="11"/>
  <c r="AI801" i="11"/>
  <c r="AH801" i="11"/>
  <c r="AP801" i="11"/>
  <c r="AM801" i="11"/>
  <c r="AM802" i="11"/>
  <c r="AO802" i="11"/>
  <c r="AI802" i="11"/>
  <c r="AF802" i="11"/>
  <c r="AJ802" i="11"/>
  <c r="AD802" i="11"/>
  <c r="AL802" i="11"/>
  <c r="AQ802" i="11"/>
  <c r="AN802" i="11"/>
  <c r="AK802" i="11"/>
  <c r="AP802" i="11"/>
  <c r="AG802" i="11"/>
  <c r="AH802" i="11"/>
  <c r="AU802" i="11"/>
  <c r="AK803" i="11"/>
  <c r="AR803" i="11"/>
  <c r="AP803" i="11"/>
  <c r="AF803" i="11"/>
  <c r="AI803" i="11"/>
  <c r="AN803" i="11"/>
  <c r="AL803" i="11"/>
  <c r="AH803" i="11"/>
  <c r="AE803" i="11"/>
  <c r="AS803" i="11"/>
  <c r="AM803" i="11"/>
  <c r="AC803" i="11"/>
  <c r="AT803" i="11"/>
  <c r="AU804" i="11"/>
  <c r="AC804" i="11"/>
  <c r="AF804" i="11"/>
  <c r="AD804" i="11"/>
  <c r="AJ804" i="11"/>
  <c r="AO804" i="11"/>
  <c r="AK804" i="11"/>
  <c r="AH804" i="11"/>
  <c r="AM804" i="11"/>
  <c r="AG804" i="11"/>
  <c r="AP804" i="11"/>
  <c r="AE804" i="11"/>
  <c r="AQ804" i="11"/>
  <c r="AR804" i="11"/>
  <c r="AL804" i="11"/>
  <c r="AO805" i="11"/>
  <c r="AN805" i="11"/>
  <c r="AK805" i="11"/>
  <c r="AL805" i="11"/>
  <c r="AM805" i="11"/>
  <c r="AE805" i="11"/>
  <c r="AF805" i="11"/>
  <c r="AD805" i="11"/>
  <c r="AC805" i="11"/>
  <c r="AI805" i="11"/>
  <c r="AQ805" i="11"/>
  <c r="AS805" i="11"/>
  <c r="AT805" i="11"/>
  <c r="AT806" i="11"/>
  <c r="AM806" i="11"/>
  <c r="AI806" i="11"/>
  <c r="AO806" i="11"/>
  <c r="AF806" i="11"/>
  <c r="AK806" i="11"/>
  <c r="AC806" i="11"/>
  <c r="AG806" i="11"/>
  <c r="AH806" i="11"/>
  <c r="AP806" i="11"/>
  <c r="AD806" i="11"/>
  <c r="AQ806" i="11"/>
  <c r="AN806" i="11"/>
  <c r="AU806" i="11"/>
  <c r="AE806" i="11"/>
  <c r="AR806" i="11"/>
  <c r="AR807" i="11"/>
  <c r="AT807" i="11"/>
  <c r="AE807" i="11"/>
  <c r="AS807" i="11"/>
  <c r="AJ807" i="11"/>
  <c r="AK807" i="11"/>
  <c r="AU807" i="11"/>
  <c r="AF807" i="11"/>
  <c r="AO807" i="11"/>
  <c r="AG807" i="11"/>
  <c r="AQ807" i="11"/>
  <c r="AP807" i="11"/>
  <c r="AN807" i="11"/>
  <c r="AC807" i="11"/>
  <c r="AI808" i="11"/>
  <c r="AP808" i="11"/>
  <c r="AD808" i="11"/>
  <c r="AH808" i="11"/>
  <c r="AE808" i="11"/>
  <c r="AC808" i="11"/>
  <c r="AN808" i="11"/>
  <c r="AF808" i="11"/>
  <c r="AG808" i="11"/>
  <c r="AU808" i="11"/>
  <c r="AS808" i="11"/>
  <c r="AG809" i="11"/>
  <c r="AS809" i="11"/>
  <c r="AO809" i="11"/>
  <c r="AP809" i="11"/>
  <c r="AN809" i="11"/>
  <c r="AC809" i="11"/>
  <c r="AK809" i="11"/>
  <c r="AJ809" i="11"/>
  <c r="AM809" i="11"/>
  <c r="AD809" i="11"/>
  <c r="AH809" i="11"/>
  <c r="AE809" i="11"/>
  <c r="AQ809" i="11"/>
  <c r="AN810" i="11"/>
  <c r="AP810" i="11"/>
  <c r="AJ810" i="11"/>
  <c r="AT810" i="11"/>
  <c r="AM810" i="11"/>
  <c r="AO810" i="11"/>
  <c r="AR810" i="11"/>
  <c r="AS810" i="11"/>
  <c r="AC810" i="11"/>
  <c r="AH810" i="11"/>
  <c r="AU810" i="11"/>
  <c r="AH811" i="11"/>
  <c r="AF811" i="11"/>
  <c r="AU811" i="11"/>
  <c r="AN811" i="11"/>
  <c r="AR811" i="11"/>
  <c r="AE811" i="11"/>
  <c r="AO811" i="11"/>
  <c r="AI811" i="11"/>
  <c r="AL811" i="11"/>
  <c r="AQ811" i="11"/>
  <c r="AJ811" i="11"/>
  <c r="AD811" i="11"/>
  <c r="AK811" i="11"/>
  <c r="AK812" i="11"/>
  <c r="AJ812" i="11"/>
  <c r="AT812" i="11"/>
  <c r="AF812" i="11"/>
  <c r="AP812" i="11"/>
  <c r="AO812" i="11"/>
  <c r="AN812" i="11"/>
  <c r="AS812" i="11"/>
  <c r="AQ812" i="11"/>
  <c r="AE812" i="11"/>
  <c r="AM812" i="11"/>
  <c r="AC812" i="11"/>
  <c r="AG812" i="11"/>
  <c r="AR812" i="11"/>
  <c r="AL812" i="11"/>
  <c r="AE813" i="11"/>
  <c r="AG813" i="11"/>
  <c r="AN813" i="11"/>
  <c r="AM813" i="11"/>
  <c r="AD813" i="11"/>
  <c r="AP813" i="11"/>
  <c r="AQ813" i="11"/>
  <c r="AC813" i="11"/>
  <c r="AF813" i="11"/>
  <c r="AH813" i="11"/>
  <c r="AS813" i="11"/>
  <c r="AU813" i="11"/>
  <c r="AT813" i="11"/>
  <c r="AC988" i="11"/>
  <c r="AJ988" i="11"/>
  <c r="AP988" i="11"/>
  <c r="AE988" i="11"/>
  <c r="AG988" i="11"/>
  <c r="AK988" i="11"/>
  <c r="AR988" i="11"/>
  <c r="AM988" i="11"/>
  <c r="AD988" i="11"/>
  <c r="AT988" i="11"/>
  <c r="AQ988" i="11"/>
  <c r="AO988" i="11"/>
  <c r="AU988" i="11"/>
  <c r="AF988" i="11"/>
  <c r="AS988" i="11"/>
  <c r="AH990" i="11"/>
  <c r="AL990" i="11"/>
  <c r="AG990" i="11"/>
  <c r="AR990" i="11"/>
  <c r="AF990" i="11"/>
  <c r="AU990" i="11"/>
  <c r="AO990" i="11"/>
  <c r="AS990" i="11"/>
  <c r="AM990" i="11"/>
  <c r="AE990" i="11"/>
  <c r="AQ990" i="11"/>
  <c r="AI990" i="11"/>
  <c r="AF992" i="11"/>
  <c r="AT992" i="11"/>
  <c r="AS992" i="11"/>
  <c r="AG992" i="11"/>
  <c r="AD992" i="11"/>
  <c r="AC992" i="11"/>
  <c r="AL992" i="11"/>
  <c r="AQ992" i="11"/>
  <c r="AH992" i="11"/>
  <c r="AK992" i="11"/>
  <c r="AE992" i="11"/>
  <c r="AM992" i="11"/>
  <c r="AO992" i="11"/>
  <c r="AU992" i="11"/>
  <c r="AN992" i="11"/>
  <c r="AI994" i="11"/>
  <c r="AF994" i="11"/>
  <c r="AR994" i="11"/>
  <c r="AT994" i="11"/>
  <c r="AK994" i="11"/>
  <c r="AM994" i="11"/>
  <c r="AD994" i="11"/>
  <c r="AL994" i="11"/>
  <c r="AG994" i="11"/>
  <c r="AS994" i="11"/>
  <c r="AC994" i="11"/>
  <c r="AE994" i="11"/>
  <c r="AN994" i="11"/>
  <c r="AP994" i="11"/>
  <c r="AQ994" i="11"/>
  <c r="AK996" i="11"/>
  <c r="AN996" i="11"/>
  <c r="AM996" i="11"/>
  <c r="AE996" i="11"/>
  <c r="AH996" i="11"/>
  <c r="AD996" i="11"/>
  <c r="AJ996" i="11"/>
  <c r="AC996" i="11"/>
  <c r="AG996" i="11"/>
  <c r="AU996" i="11"/>
  <c r="AO996" i="11"/>
  <c r="AS996" i="11"/>
  <c r="AP996" i="11"/>
  <c r="AI996" i="11"/>
  <c r="AR996" i="11"/>
  <c r="AO998" i="11"/>
  <c r="AS998" i="11"/>
  <c r="AU998" i="11"/>
  <c r="AK998" i="11"/>
  <c r="AH998" i="11"/>
  <c r="AG998" i="11"/>
  <c r="AD998" i="11"/>
  <c r="AP998" i="11"/>
  <c r="AE998" i="11"/>
  <c r="AN998" i="11"/>
  <c r="AC998" i="11"/>
  <c r="AL998" i="11"/>
  <c r="AS977" i="11"/>
  <c r="AR977" i="11"/>
  <c r="AE977" i="11"/>
  <c r="AG977" i="11"/>
  <c r="AU977" i="11"/>
  <c r="AK977" i="11"/>
  <c r="AN977" i="11"/>
  <c r="AO977" i="11"/>
  <c r="AF977" i="11"/>
  <c r="AD977" i="11"/>
  <c r="AT977" i="11"/>
  <c r="AQ977" i="11"/>
  <c r="AM977" i="11"/>
  <c r="AL977" i="11"/>
  <c r="AJ977" i="11"/>
  <c r="AN980" i="11"/>
  <c r="AM980" i="11"/>
  <c r="AH980" i="11"/>
  <c r="AR980" i="11"/>
  <c r="AU980" i="11"/>
  <c r="AG980" i="11"/>
  <c r="AJ980" i="11"/>
  <c r="AC980" i="11"/>
  <c r="AE980" i="11"/>
  <c r="AS980" i="11"/>
  <c r="AL980" i="11"/>
  <c r="AQ980" i="11"/>
  <c r="AP980" i="11"/>
  <c r="AT980" i="11"/>
  <c r="AK983" i="11"/>
  <c r="AP983" i="11"/>
  <c r="AU983" i="11"/>
  <c r="AO983" i="11"/>
  <c r="AR983" i="11"/>
  <c r="AN983" i="11"/>
  <c r="AF983" i="11"/>
  <c r="AJ983" i="11"/>
  <c r="AH983" i="11"/>
  <c r="AD983" i="11"/>
  <c r="AS983" i="11"/>
  <c r="AI983" i="11"/>
  <c r="AE983" i="11"/>
  <c r="AQ983" i="11"/>
  <c r="AC983" i="11"/>
  <c r="AG983" i="11"/>
  <c r="AT983" i="11"/>
  <c r="AQ985" i="11"/>
  <c r="AU985" i="11"/>
  <c r="AD985" i="11"/>
  <c r="AF985" i="11"/>
  <c r="AO985" i="11"/>
  <c r="AI985" i="11"/>
  <c r="AG985" i="11"/>
  <c r="AE985" i="11"/>
  <c r="AC985" i="11"/>
  <c r="AL985" i="11"/>
  <c r="AS985" i="11"/>
  <c r="AN985" i="11"/>
  <c r="AE987" i="11"/>
  <c r="AR987" i="11"/>
  <c r="AN987" i="11"/>
  <c r="AC987" i="11"/>
  <c r="AU987" i="11"/>
  <c r="AD987" i="11"/>
  <c r="AJ987" i="11"/>
  <c r="AH987" i="11"/>
  <c r="AO987" i="11"/>
  <c r="AI987" i="11"/>
  <c r="AF987" i="11"/>
  <c r="AG987" i="11"/>
  <c r="AS987" i="11"/>
  <c r="AT987" i="11"/>
  <c r="AL987" i="11"/>
  <c r="AP987" i="11"/>
  <c r="AQ987" i="11"/>
  <c r="AK987" i="11"/>
  <c r="AI989" i="11"/>
  <c r="AL989" i="11"/>
  <c r="AM989" i="11"/>
  <c r="AE989" i="11"/>
  <c r="AK989" i="11"/>
  <c r="AS989" i="11"/>
  <c r="AF989" i="11"/>
  <c r="AT989" i="11"/>
  <c r="AO989" i="11"/>
  <c r="AU989" i="11"/>
  <c r="AD989" i="11"/>
  <c r="AR989" i="11"/>
  <c r="AP989" i="11"/>
  <c r="AL993" i="11"/>
  <c r="AI993" i="11"/>
  <c r="AF993" i="11"/>
  <c r="AG993" i="11"/>
  <c r="AE993" i="11"/>
  <c r="AC993" i="11"/>
  <c r="AK993" i="11"/>
  <c r="AH993" i="11"/>
  <c r="AR993" i="11"/>
  <c r="AM993" i="11"/>
  <c r="AN993" i="11"/>
  <c r="AD993" i="11"/>
  <c r="AP993" i="11"/>
  <c r="AQ993" i="11"/>
  <c r="AO993" i="11"/>
  <c r="AM995" i="11"/>
  <c r="AL995" i="11"/>
  <c r="AN995" i="11"/>
  <c r="AD995" i="11"/>
  <c r="AK995" i="11"/>
  <c r="AR995" i="11"/>
  <c r="AJ995" i="11"/>
  <c r="AH995" i="11"/>
  <c r="AT995" i="11"/>
  <c r="AU995" i="11"/>
  <c r="AP995" i="11"/>
  <c r="AQ995" i="11"/>
  <c r="AL999" i="11"/>
  <c r="AN999" i="11"/>
  <c r="AS999" i="11"/>
  <c r="AG999" i="11"/>
  <c r="AI999" i="11"/>
  <c r="AU999" i="11"/>
  <c r="AR999" i="11"/>
  <c r="AD999" i="11"/>
  <c r="AF999" i="11"/>
  <c r="AM999" i="11"/>
  <c r="AP999" i="11"/>
  <c r="AK999" i="11"/>
  <c r="AT999" i="11"/>
  <c r="AE999" i="11"/>
  <c r="AC999" i="11"/>
  <c r="AQ999" i="11"/>
  <c r="AL1001" i="11"/>
  <c r="AD1001" i="11"/>
  <c r="AC1001" i="11"/>
  <c r="AQ1001" i="11"/>
  <c r="AT1001" i="11"/>
  <c r="AH1001" i="11"/>
  <c r="AN1001" i="11"/>
  <c r="AG1001" i="11"/>
  <c r="AP1001" i="11"/>
  <c r="AR1001" i="11"/>
  <c r="AU1001" i="11"/>
  <c r="AM1001" i="11"/>
  <c r="AS1001" i="11"/>
  <c r="AO981" i="11"/>
  <c r="AD981" i="11"/>
  <c r="AN981" i="11"/>
  <c r="AH981" i="11"/>
  <c r="AM981" i="11"/>
  <c r="AF981" i="11"/>
  <c r="AK981" i="11"/>
  <c r="AG981" i="11"/>
  <c r="AP981" i="11"/>
  <c r="AJ981" i="11"/>
  <c r="AT981" i="11"/>
  <c r="AQ981" i="11"/>
  <c r="AC981" i="11"/>
  <c r="AU981" i="11"/>
  <c r="AL981" i="11"/>
  <c r="AE981" i="11"/>
  <c r="AR981" i="11"/>
  <c r="AD984" i="11"/>
  <c r="AU984" i="11"/>
  <c r="AT984" i="11"/>
  <c r="AF984" i="11"/>
  <c r="AQ984" i="11"/>
  <c r="AG984" i="11"/>
  <c r="AN984" i="11"/>
  <c r="AP984" i="11"/>
  <c r="AM984" i="11"/>
  <c r="AH984" i="11"/>
  <c r="AS984" i="11"/>
  <c r="AI984" i="11"/>
  <c r="AU986" i="11"/>
  <c r="AE986" i="11"/>
  <c r="AF986" i="11"/>
  <c r="AR986" i="11"/>
  <c r="AJ986" i="11"/>
  <c r="AI986" i="11"/>
  <c r="AK986" i="11"/>
  <c r="AL986" i="11"/>
  <c r="AN986" i="11"/>
  <c r="AH986" i="11"/>
  <c r="AD986" i="11"/>
  <c r="AT986" i="11"/>
  <c r="AS986" i="11"/>
  <c r="AM986" i="11"/>
  <c r="AG986" i="11"/>
  <c r="AP986" i="11"/>
  <c r="AT1000" i="11"/>
  <c r="AN1000" i="11"/>
  <c r="AJ1000" i="11"/>
  <c r="AM1000" i="11"/>
  <c r="AU1000" i="11"/>
  <c r="AF1000" i="11"/>
  <c r="AK1000" i="11"/>
  <c r="AR1000" i="11"/>
  <c r="AS1000" i="11"/>
  <c r="AC1000" i="11"/>
  <c r="AE1000" i="11"/>
  <c r="AQ1000" i="11"/>
  <c r="AO1000" i="11"/>
  <c r="AJ104" i="11"/>
  <c r="AH104" i="11"/>
  <c r="AD104" i="11"/>
  <c r="AE104" i="11"/>
  <c r="AS104" i="11"/>
  <c r="AJ105" i="11"/>
  <c r="AI106" i="11"/>
  <c r="AC107" i="11"/>
  <c r="AE107" i="11"/>
  <c r="AI107" i="11"/>
  <c r="AN107" i="11"/>
  <c r="AF107" i="11"/>
  <c r="AD109" i="11"/>
  <c r="AJ111" i="11"/>
  <c r="AD112" i="11"/>
  <c r="AJ112" i="11"/>
  <c r="AI112" i="11"/>
  <c r="AC112" i="11"/>
  <c r="AE112" i="11"/>
  <c r="AD113" i="11"/>
  <c r="AL113" i="11"/>
  <c r="AN116" i="11"/>
  <c r="AN117" i="11"/>
  <c r="AC117" i="11"/>
  <c r="AU117" i="11"/>
  <c r="AQ117" i="11"/>
  <c r="AI119" i="11"/>
  <c r="AG119" i="11"/>
  <c r="AT120" i="11"/>
  <c r="AO120" i="11"/>
  <c r="AE121" i="11"/>
  <c r="AH122" i="11"/>
  <c r="AM123" i="11"/>
  <c r="AS124" i="11"/>
  <c r="AT124" i="11"/>
  <c r="AS125" i="11"/>
  <c r="AI127" i="11"/>
  <c r="AT128" i="11"/>
  <c r="AD128" i="11"/>
  <c r="AI128" i="11"/>
  <c r="AJ128" i="11"/>
  <c r="AF129" i="11"/>
  <c r="AR129" i="11"/>
  <c r="AT132" i="11"/>
  <c r="AR133" i="11"/>
  <c r="AU133" i="11"/>
  <c r="AN133" i="11"/>
  <c r="AR134" i="11"/>
  <c r="AS134" i="11"/>
  <c r="AI134" i="11"/>
  <c r="AN134" i="11"/>
  <c r="AQ135" i="11"/>
  <c r="AJ135" i="11"/>
  <c r="AN137" i="11"/>
  <c r="AP139" i="11"/>
  <c r="AT139" i="11"/>
  <c r="AG140" i="11"/>
  <c r="AD145" i="11"/>
  <c r="AT145" i="11"/>
  <c r="AE149" i="11"/>
  <c r="AQ150" i="11"/>
  <c r="AG150" i="11"/>
  <c r="AR152" i="11"/>
  <c r="AR153" i="11"/>
  <c r="AU154" i="11"/>
  <c r="AO156" i="11"/>
  <c r="AK159" i="11"/>
  <c r="AH165" i="11"/>
  <c r="AK167" i="11"/>
  <c r="AU169" i="11"/>
  <c r="AU173" i="11"/>
  <c r="AO174" i="11"/>
  <c r="AU175" i="11"/>
  <c r="AO180" i="11"/>
  <c r="AJ181" i="11"/>
  <c r="AH182" i="11"/>
  <c r="AT185" i="11"/>
  <c r="AK107" i="11"/>
  <c r="AN120" i="11"/>
  <c r="AU113" i="11"/>
  <c r="AO113" i="11"/>
  <c r="AP112" i="11"/>
  <c r="AU112" i="11"/>
  <c r="AP118" i="11"/>
  <c r="AL120" i="11"/>
  <c r="AM117" i="11"/>
  <c r="AP794" i="11"/>
  <c r="AI120" i="11"/>
  <c r="AC113" i="11"/>
  <c r="AG104" i="11"/>
  <c r="AJ124" i="11"/>
  <c r="AD132" i="11"/>
  <c r="AT792" i="11"/>
  <c r="AD120" i="11"/>
  <c r="AM104" i="11"/>
  <c r="AH132" i="11"/>
  <c r="AS120" i="11"/>
  <c r="AI113" i="11"/>
  <c r="AO104" i="11"/>
  <c r="AK104" i="11"/>
  <c r="AM120" i="11"/>
  <c r="AH120" i="11"/>
  <c r="AC104" i="11"/>
  <c r="AH113" i="11"/>
  <c r="AI104" i="11"/>
  <c r="AL1002" i="11"/>
  <c r="AM1002" i="11"/>
  <c r="AQ1002" i="11"/>
  <c r="AR1002" i="11"/>
  <c r="AS1002" i="11"/>
  <c r="AI1002" i="11"/>
  <c r="AG1002" i="11"/>
  <c r="AH1002" i="11"/>
  <c r="AN1002" i="11"/>
  <c r="AT1002" i="11"/>
  <c r="AC1002" i="11"/>
  <c r="AP1002" i="11"/>
  <c r="AF1002" i="11"/>
  <c r="AJ1002" i="11"/>
  <c r="AD1002" i="11"/>
  <c r="AE1002" i="11"/>
  <c r="AS814" i="11"/>
  <c r="AD814" i="11"/>
  <c r="AT814" i="11"/>
  <c r="AM814" i="11"/>
  <c r="AQ814" i="11"/>
  <c r="AJ814" i="11"/>
  <c r="AN814" i="11"/>
  <c r="AG814" i="11"/>
  <c r="AL814" i="11"/>
  <c r="AP814" i="11"/>
  <c r="AC814" i="11"/>
  <c r="AE814" i="11"/>
  <c r="AL815" i="11"/>
  <c r="AN815" i="11"/>
  <c r="AQ815" i="11"/>
  <c r="AJ815" i="11"/>
  <c r="AM815" i="11"/>
  <c r="AP815" i="11"/>
  <c r="AG815" i="11"/>
  <c r="AS815" i="11"/>
  <c r="AF815" i="11"/>
  <c r="AR815" i="11"/>
  <c r="AI815" i="11"/>
  <c r="AT815" i="11"/>
  <c r="AO815" i="11"/>
  <c r="AH815" i="11"/>
  <c r="AC815" i="11"/>
  <c r="AU815" i="11"/>
  <c r="AK815" i="11"/>
  <c r="AL816" i="11"/>
  <c r="AR816" i="11"/>
  <c r="AT816" i="11"/>
  <c r="AF816" i="11"/>
  <c r="AI816" i="11"/>
  <c r="AJ816" i="11"/>
  <c r="AD816" i="11"/>
  <c r="AP816" i="11"/>
  <c r="AQ816" i="11"/>
  <c r="AE816" i="11"/>
  <c r="AO816" i="11"/>
  <c r="AH816" i="11"/>
  <c r="AS816" i="11"/>
  <c r="AT817" i="11"/>
  <c r="AH817" i="11"/>
  <c r="AQ817" i="11"/>
  <c r="AR817" i="11"/>
  <c r="AG817" i="11"/>
  <c r="AF817" i="11"/>
  <c r="AJ817" i="11"/>
  <c r="AL817" i="11"/>
  <c r="AP817" i="11"/>
  <c r="AD817" i="11"/>
  <c r="AN817" i="11"/>
  <c r="AS817" i="11"/>
  <c r="AE817" i="11"/>
  <c r="AM817" i="11"/>
  <c r="AU817" i="11"/>
  <c r="AK818" i="11"/>
  <c r="AF818" i="11"/>
  <c r="AE818" i="11"/>
  <c r="AU818" i="11"/>
  <c r="AR818" i="11"/>
  <c r="AJ818" i="11"/>
  <c r="AG818" i="11"/>
  <c r="AM818" i="11"/>
  <c r="AS818" i="11"/>
  <c r="AH818" i="11"/>
  <c r="AL818" i="11"/>
  <c r="AC818" i="11"/>
  <c r="AD819" i="11"/>
  <c r="AG819" i="11"/>
  <c r="AK819" i="11"/>
  <c r="AF819" i="11"/>
  <c r="AE819" i="11"/>
  <c r="AN819" i="11"/>
  <c r="AQ819" i="11"/>
  <c r="AM819" i="11"/>
  <c r="AC819" i="11"/>
  <c r="AL819" i="11"/>
  <c r="AU819" i="11"/>
  <c r="AT819" i="11"/>
  <c r="AO819" i="11"/>
  <c r="AS819" i="11"/>
  <c r="AI820" i="11"/>
  <c r="AD820" i="11"/>
  <c r="AQ820" i="11"/>
  <c r="AL820" i="11"/>
  <c r="AU820" i="11"/>
  <c r="AJ820" i="11"/>
  <c r="AG820" i="11"/>
  <c r="AE820" i="11"/>
  <c r="AN820" i="11"/>
  <c r="AP820" i="11"/>
  <c r="AI821" i="11"/>
  <c r="AF821" i="11"/>
  <c r="AC821" i="11"/>
  <c r="AO821" i="11"/>
  <c r="AH821" i="11"/>
  <c r="AT821" i="11"/>
  <c r="AN821" i="11"/>
  <c r="AJ821" i="11"/>
  <c r="AP821" i="11"/>
  <c r="AQ821" i="11"/>
  <c r="AL821" i="11"/>
  <c r="AE821" i="11"/>
  <c r="AK821" i="11"/>
  <c r="AM821" i="11"/>
  <c r="AG821" i="11"/>
  <c r="AF822" i="11"/>
  <c r="AD822" i="11"/>
  <c r="AH822" i="11"/>
  <c r="AS822" i="11"/>
  <c r="AQ822" i="11"/>
  <c r="AO822" i="11"/>
  <c r="AJ822" i="11"/>
  <c r="AP822" i="11"/>
  <c r="AE822" i="11"/>
  <c r="AN822" i="11"/>
  <c r="AL822" i="11"/>
  <c r="AR822" i="11"/>
  <c r="AI822" i="11"/>
  <c r="AU823" i="11"/>
  <c r="AJ823" i="11"/>
  <c r="AM823" i="11"/>
  <c r="AQ823" i="11"/>
  <c r="AN823" i="11"/>
  <c r="AG823" i="11"/>
  <c r="AO823" i="11"/>
  <c r="AR823" i="11"/>
  <c r="AF823" i="11"/>
  <c r="AH823" i="11"/>
  <c r="AS823" i="11"/>
  <c r="AD823" i="11"/>
  <c r="AE823" i="11"/>
  <c r="AK823" i="11"/>
  <c r="AI824" i="11"/>
  <c r="AR824" i="11"/>
  <c r="AD824" i="11"/>
  <c r="AC824" i="11"/>
  <c r="AG824" i="11"/>
  <c r="AP824" i="11"/>
  <c r="AU824" i="11"/>
  <c r="AJ824" i="11"/>
  <c r="AO824" i="11"/>
  <c r="AK824" i="11"/>
  <c r="AT824" i="11"/>
  <c r="AS824" i="11"/>
  <c r="AD825" i="11"/>
  <c r="AR825" i="11"/>
  <c r="AE825" i="11"/>
  <c r="AM825" i="11"/>
  <c r="AO825" i="11"/>
  <c r="AF825" i="11"/>
  <c r="AT825" i="11"/>
  <c r="AL825" i="11"/>
  <c r="AN825" i="11"/>
  <c r="AH825" i="11"/>
  <c r="AK825" i="11"/>
  <c r="AP825" i="11"/>
  <c r="AG825" i="11"/>
  <c r="AC825" i="11"/>
  <c r="AU825" i="11"/>
  <c r="AR826" i="11"/>
  <c r="AC826" i="11"/>
  <c r="AG826" i="11"/>
  <c r="AJ826" i="11"/>
  <c r="AO826" i="11"/>
  <c r="AK826" i="11"/>
  <c r="AQ826" i="11"/>
  <c r="AN826" i="11"/>
  <c r="AH826" i="11"/>
  <c r="AL826" i="11"/>
  <c r="AS826" i="11"/>
  <c r="AF827" i="11"/>
  <c r="AN827" i="11"/>
  <c r="AI827" i="11"/>
  <c r="AQ827" i="11"/>
  <c r="AL827" i="11"/>
  <c r="AK827" i="11"/>
  <c r="AD827" i="11"/>
  <c r="AS827" i="11"/>
  <c r="AU827" i="11"/>
  <c r="AC827" i="11"/>
  <c r="AT827" i="11"/>
  <c r="AR827" i="11"/>
  <c r="AO827" i="11"/>
  <c r="AE827" i="11"/>
  <c r="AM827" i="11"/>
  <c r="AU828" i="11"/>
  <c r="AO828" i="11"/>
  <c r="AT828" i="11"/>
  <c r="AF828" i="11"/>
  <c r="AC828" i="11"/>
  <c r="AQ828" i="11"/>
  <c r="AS828" i="11"/>
  <c r="AK828" i="11"/>
  <c r="AJ828" i="11"/>
  <c r="AG828" i="11"/>
  <c r="AE828" i="11"/>
  <c r="AP828" i="11"/>
  <c r="AM829" i="11"/>
  <c r="AF829" i="11"/>
  <c r="AH829" i="11"/>
  <c r="AL829" i="11"/>
  <c r="AT829" i="11"/>
  <c r="AE829" i="11"/>
  <c r="AC829" i="11"/>
  <c r="AN829" i="11"/>
  <c r="AI829" i="11"/>
  <c r="AP829" i="11"/>
  <c r="AK829" i="11"/>
  <c r="AQ829" i="11"/>
  <c r="AO829" i="11"/>
  <c r="AU829" i="11"/>
  <c r="AG829" i="11"/>
  <c r="AQ830" i="11"/>
  <c r="AN830" i="11"/>
  <c r="AH830" i="11"/>
  <c r="AC830" i="11"/>
  <c r="AK830" i="11"/>
  <c r="AU830" i="11"/>
  <c r="AF830" i="11"/>
  <c r="AT830" i="11"/>
  <c r="AD830" i="11"/>
  <c r="AP830" i="11"/>
  <c r="AR830" i="11"/>
  <c r="AI830" i="11"/>
  <c r="AS831" i="11"/>
  <c r="AG831" i="11"/>
  <c r="AT831" i="11"/>
  <c r="AH831" i="11"/>
  <c r="AN831" i="11"/>
  <c r="AM831" i="11"/>
  <c r="AP831" i="11"/>
  <c r="AJ831" i="11"/>
  <c r="AC831" i="11"/>
  <c r="AE831" i="11"/>
  <c r="AF831" i="11"/>
  <c r="AR831" i="11"/>
  <c r="AD831" i="11"/>
  <c r="AQ831" i="11"/>
  <c r="AK831" i="11"/>
  <c r="AT832" i="11"/>
  <c r="AM832" i="11"/>
  <c r="AQ832" i="11"/>
  <c r="AC832" i="11"/>
  <c r="AF832" i="11"/>
  <c r="AO832" i="11"/>
  <c r="AD832" i="11"/>
  <c r="AL832" i="11"/>
  <c r="AU832" i="11"/>
  <c r="AG832" i="11"/>
  <c r="AP832" i="11"/>
  <c r="AH832" i="11"/>
  <c r="AI832" i="11"/>
  <c r="AS832" i="11"/>
  <c r="AF833" i="11"/>
  <c r="AN833" i="11"/>
  <c r="AR833" i="11"/>
  <c r="AK833" i="11"/>
  <c r="AM833" i="11"/>
  <c r="AO833" i="11"/>
  <c r="AD833" i="11"/>
  <c r="AE833" i="11"/>
  <c r="AH833" i="11"/>
  <c r="AJ833" i="11"/>
  <c r="AL833" i="11"/>
  <c r="AQ833" i="11"/>
  <c r="AG833" i="11"/>
  <c r="AP833" i="11"/>
  <c r="AC833" i="11"/>
  <c r="AU833" i="11"/>
  <c r="AK834" i="11"/>
  <c r="AU834" i="11"/>
  <c r="AJ834" i="11"/>
  <c r="AM834" i="11"/>
  <c r="AD834" i="11"/>
  <c r="AS834" i="11"/>
  <c r="AO834" i="11"/>
  <c r="AE834" i="11"/>
  <c r="AN834" i="11"/>
  <c r="AF834" i="11"/>
  <c r="AP834" i="11"/>
  <c r="AC834" i="11"/>
  <c r="AR834" i="11"/>
  <c r="AD835" i="11"/>
  <c r="AO835" i="11"/>
  <c r="AF835" i="11"/>
  <c r="AJ835" i="11"/>
  <c r="AS835" i="11"/>
  <c r="AG835" i="11"/>
  <c r="AQ835" i="11"/>
  <c r="AM835" i="11"/>
  <c r="AL835" i="11"/>
  <c r="AN835" i="11"/>
  <c r="AU835" i="11"/>
  <c r="AE835" i="11"/>
  <c r="AR835" i="11"/>
  <c r="AK835" i="11"/>
  <c r="AT835" i="11"/>
  <c r="AK836" i="11"/>
  <c r="AC836" i="11"/>
  <c r="AS836" i="11"/>
  <c r="AU836" i="11"/>
  <c r="AD836" i="11"/>
  <c r="AJ836" i="11"/>
  <c r="AG836" i="11"/>
  <c r="AI836" i="11"/>
  <c r="AQ836" i="11"/>
  <c r="AO836" i="11"/>
  <c r="AE836" i="11"/>
  <c r="AP836" i="11"/>
  <c r="AR837" i="11"/>
  <c r="AP837" i="11"/>
  <c r="AH837" i="11"/>
  <c r="AQ837" i="11"/>
  <c r="AN837" i="11"/>
  <c r="AL837" i="11"/>
  <c r="AM837" i="11"/>
  <c r="AI837" i="11"/>
  <c r="AE837" i="11"/>
  <c r="AK837" i="11"/>
  <c r="AJ837" i="11"/>
  <c r="AC837" i="11"/>
  <c r="AG837" i="11"/>
  <c r="AD837" i="11"/>
  <c r="AT837" i="11"/>
  <c r="AU837" i="11"/>
  <c r="AD838" i="11"/>
  <c r="AH838" i="11"/>
  <c r="AE838" i="11"/>
  <c r="AJ838" i="11"/>
  <c r="AS838" i="11"/>
  <c r="AR838" i="11"/>
  <c r="AQ838" i="11"/>
  <c r="AF838" i="11"/>
  <c r="AM838" i="11"/>
  <c r="AO838" i="11"/>
  <c r="AP838" i="11"/>
  <c r="AG838" i="11"/>
  <c r="AN838" i="11"/>
  <c r="AI838" i="11"/>
  <c r="AD839" i="11"/>
  <c r="AP839" i="11"/>
  <c r="AN839" i="11"/>
  <c r="AG839" i="11"/>
  <c r="AS839" i="11"/>
  <c r="AU839" i="11"/>
  <c r="AT839" i="11"/>
  <c r="AJ839" i="11"/>
  <c r="AI839" i="11"/>
  <c r="AH839" i="11"/>
  <c r="AE839" i="11"/>
  <c r="AR839" i="11"/>
  <c r="AC839" i="11"/>
  <c r="AO839" i="11"/>
  <c r="AK839" i="11"/>
  <c r="AE840" i="11"/>
  <c r="AK840" i="11"/>
  <c r="AD840" i="11"/>
  <c r="AC840" i="11"/>
  <c r="AI840" i="11"/>
  <c r="AR840" i="11"/>
  <c r="AT840" i="11"/>
  <c r="AJ840" i="11"/>
  <c r="AP840" i="11"/>
  <c r="AF840" i="11"/>
  <c r="AH840" i="11"/>
  <c r="AU840" i="11"/>
  <c r="AS840" i="11"/>
  <c r="AD841" i="11"/>
  <c r="AN841" i="11"/>
  <c r="AS841" i="11"/>
  <c r="AG841" i="11"/>
  <c r="AL841" i="11"/>
  <c r="AC841" i="11"/>
  <c r="AH841" i="11"/>
  <c r="AI841" i="11"/>
  <c r="AM841" i="11"/>
  <c r="AR841" i="11"/>
  <c r="AP841" i="11"/>
  <c r="AK841" i="11"/>
  <c r="AJ841" i="11"/>
  <c r="AU841" i="11"/>
  <c r="AT841" i="11"/>
  <c r="AC842" i="11"/>
  <c r="AT842" i="11"/>
  <c r="AD842" i="11"/>
  <c r="AF842" i="11"/>
  <c r="AJ842" i="11"/>
  <c r="AH842" i="11"/>
  <c r="AS842" i="11"/>
  <c r="AM842" i="11"/>
  <c r="AO842" i="11"/>
  <c r="AP842" i="11"/>
  <c r="AR842" i="11"/>
  <c r="AU842" i="11"/>
  <c r="AG842" i="11"/>
  <c r="AU843" i="11"/>
  <c r="AE843" i="11"/>
  <c r="AR843" i="11"/>
  <c r="AD843" i="11"/>
  <c r="AC843" i="11"/>
  <c r="AO843" i="11"/>
  <c r="AI843" i="11"/>
  <c r="AJ843" i="11"/>
  <c r="AH843" i="11"/>
  <c r="AK843" i="11"/>
  <c r="AQ843" i="11"/>
  <c r="AG843" i="11"/>
  <c r="AF843" i="11"/>
  <c r="AN843" i="11"/>
  <c r="AS843" i="11"/>
  <c r="AM843" i="11"/>
  <c r="AF844" i="11"/>
  <c r="AE844" i="11"/>
  <c r="AN844" i="11"/>
  <c r="AM844" i="11"/>
  <c r="AC844" i="11"/>
  <c r="AS844" i="11"/>
  <c r="AG844" i="11"/>
  <c r="AK844" i="11"/>
  <c r="AJ844" i="11"/>
  <c r="AR844" i="11"/>
  <c r="AH844" i="11"/>
  <c r="AD844" i="11"/>
  <c r="AQ844" i="11"/>
  <c r="AT844" i="11"/>
  <c r="AU844" i="11"/>
  <c r="AC845" i="11"/>
  <c r="AO845" i="11"/>
  <c r="AG845" i="11"/>
  <c r="AP845" i="11"/>
  <c r="AS845" i="11"/>
  <c r="AT845" i="11"/>
  <c r="AF845" i="11"/>
  <c r="AD846" i="11"/>
  <c r="AU846" i="11"/>
  <c r="AJ846" i="11"/>
  <c r="AH846" i="11"/>
  <c r="AO846" i="11"/>
  <c r="AG846" i="11"/>
  <c r="AM846" i="11"/>
  <c r="AI846" i="11"/>
  <c r="AR847" i="11"/>
  <c r="AQ847" i="11"/>
  <c r="AC847" i="11"/>
  <c r="AM847" i="11"/>
  <c r="AH847" i="11"/>
  <c r="AN847" i="11"/>
  <c r="AK847" i="11"/>
  <c r="AP847" i="11"/>
  <c r="AL847" i="11"/>
  <c r="AJ847" i="11"/>
  <c r="AH848" i="11"/>
  <c r="AI848" i="11"/>
  <c r="AE848" i="11"/>
  <c r="AL848" i="11"/>
  <c r="AF848" i="11"/>
  <c r="AC848" i="11"/>
  <c r="AK848" i="11"/>
  <c r="AL849" i="11"/>
  <c r="AS849" i="11"/>
  <c r="AI849" i="11"/>
  <c r="AE849" i="11"/>
  <c r="AC849" i="11"/>
  <c r="AF849" i="11"/>
  <c r="AD849" i="11"/>
  <c r="AT849" i="11"/>
  <c r="AH850" i="11"/>
  <c r="AD850" i="11"/>
  <c r="AP850" i="11"/>
  <c r="AM850" i="11"/>
  <c r="AJ850" i="11"/>
  <c r="AS850" i="11"/>
  <c r="AN850" i="11"/>
  <c r="AL850" i="11"/>
  <c r="AH851" i="11"/>
  <c r="AR851" i="11"/>
  <c r="AN851" i="11"/>
  <c r="AG851" i="11"/>
  <c r="AQ851" i="11"/>
  <c r="AU851" i="11"/>
  <c r="AL851" i="11"/>
  <c r="AT852" i="11"/>
  <c r="AE852" i="11"/>
  <c r="AL852" i="11"/>
  <c r="AS852" i="11"/>
  <c r="AK852" i="11"/>
  <c r="AH852" i="11"/>
  <c r="AG852" i="11"/>
  <c r="AD852" i="11"/>
  <c r="AN852" i="11"/>
  <c r="AI151" i="11"/>
  <c r="AU152" i="11"/>
  <c r="AT158" i="11"/>
  <c r="AQ159" i="11"/>
  <c r="AH161" i="11"/>
  <c r="AJ166" i="11"/>
  <c r="AS167" i="11"/>
  <c r="AM170" i="11"/>
  <c r="AJ188" i="11"/>
  <c r="AF201" i="11"/>
  <c r="AU210" i="11"/>
  <c r="AD216" i="11"/>
  <c r="AH216" i="11"/>
  <c r="AJ228" i="11"/>
  <c r="AP229" i="11"/>
  <c r="AN236" i="11"/>
  <c r="AS236" i="11"/>
  <c r="AQ236" i="11"/>
  <c r="AO240" i="11"/>
  <c r="AG242" i="11"/>
  <c r="AK243" i="11"/>
  <c r="AO245" i="11"/>
  <c r="AI247" i="11"/>
  <c r="AL247" i="11"/>
  <c r="AR248" i="11"/>
  <c r="AR249" i="11"/>
  <c r="AU251" i="11"/>
  <c r="AQ252" i="11"/>
  <c r="AP253" i="11"/>
  <c r="AQ254" i="11"/>
  <c r="AI254" i="11"/>
  <c r="AL255" i="11"/>
  <c r="AS277" i="11"/>
  <c r="AQ279" i="11"/>
  <c r="AR151" i="11"/>
  <c r="AR173" i="11"/>
  <c r="AC150" i="11"/>
  <c r="AS161" i="11"/>
  <c r="AR832" i="11"/>
  <c r="AK145" i="11"/>
  <c r="AD154" i="11"/>
  <c r="AO841" i="11"/>
  <c r="AC820" i="11"/>
  <c r="AO850" i="11"/>
  <c r="AJ154" i="11"/>
  <c r="AC823" i="11"/>
  <c r="AP158" i="11"/>
  <c r="AC851" i="11"/>
  <c r="AD853" i="11"/>
  <c r="AP853" i="11"/>
  <c r="AG853" i="11"/>
  <c r="AE853" i="11"/>
  <c r="AF853" i="11"/>
  <c r="AP854" i="11"/>
  <c r="AU854" i="11"/>
  <c r="AR854" i="11"/>
  <c r="AC854" i="11"/>
  <c r="AS854" i="11"/>
  <c r="AH854" i="11"/>
  <c r="AO854" i="11"/>
  <c r="AE854" i="11"/>
  <c r="AL855" i="11"/>
  <c r="AQ855" i="11"/>
  <c r="AN855" i="11"/>
  <c r="AU855" i="11"/>
  <c r="AC855" i="11"/>
  <c r="AE855" i="11"/>
  <c r="AT855" i="11"/>
  <c r="AD855" i="11"/>
  <c r="AP856" i="11"/>
  <c r="AK856" i="11"/>
  <c r="AD856" i="11"/>
  <c r="AC856" i="11"/>
  <c r="AM856" i="11"/>
  <c r="AG857" i="11"/>
  <c r="AH857" i="11"/>
  <c r="AU857" i="11"/>
  <c r="AL857" i="11"/>
  <c r="AO857" i="11"/>
  <c r="AC857" i="11"/>
  <c r="AN857" i="11"/>
  <c r="AD857" i="11"/>
  <c r="AT857" i="11"/>
  <c r="AC858" i="11"/>
  <c r="AM858" i="11"/>
  <c r="AE858" i="11"/>
  <c r="AS858" i="11"/>
  <c r="AJ859" i="11"/>
  <c r="AE859" i="11"/>
  <c r="AC859" i="11"/>
  <c r="AR859" i="11"/>
  <c r="AK859" i="11"/>
  <c r="AQ859" i="11"/>
  <c r="AN859" i="11"/>
  <c r="AH860" i="11"/>
  <c r="AD860" i="11"/>
  <c r="AP860" i="11"/>
  <c r="AC860" i="11"/>
  <c r="AF860" i="11"/>
  <c r="AK860" i="11"/>
  <c r="AS860" i="11"/>
  <c r="AQ860" i="11"/>
  <c r="AJ860" i="11"/>
  <c r="AU860" i="11"/>
  <c r="AO860" i="11"/>
  <c r="AK861" i="11"/>
  <c r="AI861" i="11"/>
  <c r="AU861" i="11"/>
  <c r="AL861" i="11"/>
  <c r="AO861" i="11"/>
  <c r="AN861" i="11"/>
  <c r="AC862" i="11"/>
  <c r="AK862" i="11"/>
  <c r="AE862" i="11"/>
  <c r="AL862" i="11"/>
  <c r="AP862" i="11"/>
  <c r="AR863" i="11"/>
  <c r="AI863" i="11"/>
  <c r="AU863" i="11"/>
  <c r="AN863" i="11"/>
  <c r="AE863" i="11"/>
  <c r="AR864" i="11"/>
  <c r="AG864" i="11"/>
  <c r="AU864" i="11"/>
  <c r="AP864" i="11"/>
  <c r="AE864" i="11"/>
  <c r="AK864" i="11"/>
  <c r="AM864" i="11"/>
  <c r="AC864" i="11"/>
  <c r="AF864" i="11"/>
  <c r="AR865" i="11"/>
  <c r="AN865" i="11"/>
  <c r="AM865" i="11"/>
  <c r="AP865" i="11"/>
  <c r="AG865" i="11"/>
  <c r="AC865" i="11"/>
  <c r="AT865" i="11"/>
  <c r="AF866" i="11"/>
  <c r="AP866" i="11"/>
  <c r="AL866" i="11"/>
  <c r="AJ866" i="11"/>
  <c r="AI866" i="11"/>
  <c r="AN866" i="11"/>
  <c r="AC866" i="11"/>
  <c r="AH866" i="11"/>
  <c r="AO866" i="11"/>
  <c r="AI867" i="11"/>
  <c r="AH867" i="11"/>
  <c r="AE867" i="11"/>
  <c r="AM867" i="11"/>
  <c r="AU867" i="11"/>
  <c r="AN867" i="11"/>
  <c r="AR867" i="11"/>
  <c r="AU868" i="11"/>
  <c r="AI868" i="11"/>
  <c r="AD868" i="11"/>
  <c r="AE868" i="11"/>
  <c r="AN868" i="11"/>
  <c r="AM868" i="11"/>
  <c r="AG869" i="11"/>
  <c r="AR869" i="11"/>
  <c r="AL869" i="11"/>
  <c r="AJ870" i="11"/>
  <c r="AG870" i="11"/>
  <c r="AT870" i="11"/>
  <c r="AQ870" i="11"/>
  <c r="AP870" i="11"/>
  <c r="AF870" i="11"/>
  <c r="AK870" i="11"/>
  <c r="AM870" i="11"/>
  <c r="AO870" i="11"/>
  <c r="AU870" i="11"/>
  <c r="AR870" i="11"/>
  <c r="AH870" i="11"/>
  <c r="AL870" i="11"/>
  <c r="AC871" i="11"/>
  <c r="AG871" i="11"/>
  <c r="AI871" i="11"/>
  <c r="AS871" i="11"/>
  <c r="AN871" i="11"/>
  <c r="AH871" i="11"/>
  <c r="AT872" i="11"/>
  <c r="AD872" i="11"/>
  <c r="AL872" i="11"/>
  <c r="AQ872" i="11"/>
  <c r="AF872" i="11"/>
  <c r="AJ872" i="11"/>
  <c r="AM872" i="11"/>
  <c r="AS872" i="11"/>
  <c r="AN872" i="11"/>
  <c r="AU872" i="11"/>
  <c r="AE872" i="11"/>
  <c r="AR872" i="11"/>
  <c r="AQ873" i="11"/>
  <c r="AS873" i="11"/>
  <c r="AM873" i="11"/>
  <c r="AC873" i="11"/>
  <c r="AD873" i="11"/>
  <c r="AU873" i="11"/>
  <c r="AF873" i="11"/>
  <c r="AG873" i="11"/>
  <c r="AT873" i="11"/>
  <c r="AN874" i="11"/>
  <c r="AI874" i="11"/>
  <c r="AC874" i="11"/>
  <c r="AM874" i="11"/>
  <c r="AH874" i="11"/>
  <c r="AG874" i="11"/>
  <c r="AD874" i="11"/>
  <c r="AI875" i="11"/>
  <c r="AU875" i="11"/>
  <c r="AL875" i="11"/>
  <c r="AS875" i="11"/>
  <c r="AQ875" i="11"/>
  <c r="AK875" i="11"/>
  <c r="AJ875" i="11"/>
  <c r="AD875" i="11"/>
  <c r="AF875" i="11"/>
  <c r="AR875" i="11"/>
  <c r="AC875" i="11"/>
  <c r="AM875" i="11"/>
  <c r="AR876" i="11"/>
  <c r="AF876" i="11"/>
  <c r="AH876" i="11"/>
  <c r="AG876" i="11"/>
  <c r="AT876" i="11"/>
  <c r="AK876" i="11"/>
  <c r="AD876" i="11"/>
  <c r="AU876" i="11"/>
  <c r="AO876" i="11"/>
  <c r="AJ877" i="11"/>
  <c r="AT877" i="11"/>
  <c r="AF877" i="11"/>
  <c r="AD877" i="11"/>
  <c r="AL877" i="11"/>
  <c r="AR877" i="11"/>
  <c r="AK877" i="11"/>
  <c r="AU877" i="11"/>
  <c r="AO877" i="11"/>
  <c r="AN877" i="11"/>
  <c r="AM877" i="11"/>
  <c r="AP878" i="11"/>
  <c r="AU878" i="11"/>
  <c r="AK878" i="11"/>
  <c r="AL878" i="11"/>
  <c r="AQ878" i="11"/>
  <c r="AS878" i="11"/>
  <c r="AD878" i="11"/>
  <c r="AF878" i="11"/>
  <c r="AH878" i="11"/>
  <c r="AE878" i="11"/>
  <c r="AM878" i="11"/>
  <c r="AD879" i="11"/>
  <c r="AP879" i="11"/>
  <c r="AQ879" i="11"/>
  <c r="AF879" i="11"/>
  <c r="AL879" i="11"/>
  <c r="AC880" i="11"/>
  <c r="AM880" i="11"/>
  <c r="AQ880" i="11"/>
  <c r="AD880" i="11"/>
  <c r="AF880" i="11"/>
  <c r="AJ880" i="11"/>
  <c r="AP880" i="11"/>
  <c r="AL880" i="11"/>
  <c r="AS880" i="11"/>
  <c r="AK880" i="11"/>
  <c r="AT880" i="11"/>
  <c r="AH881" i="11"/>
  <c r="AP881" i="11"/>
  <c r="AM881" i="11"/>
  <c r="AN881" i="11"/>
  <c r="AU881" i="11"/>
  <c r="AK881" i="11"/>
  <c r="AD881" i="11"/>
  <c r="AS881" i="11"/>
  <c r="AE881" i="11"/>
  <c r="AR881" i="11"/>
  <c r="AQ882" i="11"/>
  <c r="AO882" i="11"/>
  <c r="AE882" i="11"/>
  <c r="AI882" i="11"/>
  <c r="AN882" i="11"/>
  <c r="AP882" i="11"/>
  <c r="AF882" i="11"/>
  <c r="AM882" i="11"/>
  <c r="AK882" i="11"/>
  <c r="AC882" i="11"/>
  <c r="AG882" i="11"/>
  <c r="AE883" i="11"/>
  <c r="AF883" i="11"/>
  <c r="AN883" i="11"/>
  <c r="AQ883" i="11"/>
  <c r="AT883" i="11"/>
  <c r="AM883" i="11"/>
  <c r="AC883" i="11"/>
  <c r="AD883" i="11"/>
  <c r="AR883" i="11"/>
  <c r="AG883" i="11"/>
  <c r="AO883" i="11"/>
  <c r="AE884" i="11"/>
  <c r="AI884" i="11"/>
  <c r="AS884" i="11"/>
  <c r="AF884" i="11"/>
  <c r="AT884" i="11"/>
  <c r="AN884" i="11"/>
  <c r="AL884" i="11"/>
  <c r="AU884" i="11"/>
  <c r="AD884" i="11"/>
  <c r="AJ884" i="11"/>
  <c r="AC884" i="11"/>
  <c r="AQ884" i="11"/>
  <c r="AQ885" i="11"/>
  <c r="AK885" i="11"/>
  <c r="AN885" i="11"/>
  <c r="AD885" i="11"/>
  <c r="AC885" i="11"/>
  <c r="AH885" i="11"/>
  <c r="AU885" i="11"/>
  <c r="AM886" i="11"/>
  <c r="AP886" i="11"/>
  <c r="AQ886" i="11"/>
  <c r="AT886" i="11"/>
  <c r="AR886" i="11"/>
  <c r="AO886" i="11"/>
  <c r="AK886" i="11"/>
  <c r="AD886" i="11"/>
  <c r="AG886" i="11"/>
  <c r="AL886" i="11"/>
  <c r="AJ886" i="11"/>
  <c r="AE886" i="11"/>
  <c r="AF886" i="11"/>
  <c r="AH886" i="11"/>
  <c r="AN887" i="11"/>
  <c r="AG887" i="11"/>
  <c r="AF887" i="11"/>
  <c r="AL887" i="11"/>
  <c r="AT887" i="11"/>
  <c r="AI887" i="11"/>
  <c r="AD887" i="11"/>
  <c r="AO887" i="11"/>
  <c r="AM887" i="11"/>
  <c r="AU887" i="11"/>
  <c r="AC887" i="11"/>
  <c r="AE887" i="11"/>
  <c r="AR888" i="11"/>
  <c r="AO888" i="11"/>
  <c r="AL888" i="11"/>
  <c r="AF888" i="11"/>
  <c r="AS888" i="11"/>
  <c r="AH888" i="11"/>
  <c r="AJ888" i="11"/>
  <c r="AG888" i="11"/>
  <c r="AE888" i="11"/>
  <c r="AP888" i="11"/>
  <c r="AT888" i="11"/>
  <c r="AO889" i="11"/>
  <c r="AP889" i="11"/>
  <c r="AL889" i="11"/>
  <c r="AI889" i="11"/>
  <c r="AJ889" i="11"/>
  <c r="AT889" i="11"/>
  <c r="AQ889" i="11"/>
  <c r="AM889" i="11"/>
  <c r="AN889" i="11"/>
  <c r="AU889" i="11"/>
  <c r="AD889" i="11"/>
  <c r="AE889" i="11"/>
  <c r="AN890" i="11"/>
  <c r="AL890" i="11"/>
  <c r="AR890" i="11"/>
  <c r="AO890" i="11"/>
  <c r="AM890" i="11"/>
  <c r="AC890" i="11"/>
  <c r="AU890" i="11"/>
  <c r="AD890" i="11"/>
  <c r="AJ890" i="11"/>
  <c r="AF890" i="11"/>
  <c r="AS890" i="11"/>
  <c r="AQ890" i="11"/>
  <c r="AT890" i="11"/>
  <c r="AI890" i="11"/>
  <c r="AG890" i="11"/>
  <c r="AJ891" i="11"/>
  <c r="AE891" i="11"/>
  <c r="AI891" i="11"/>
  <c r="AQ891" i="11"/>
  <c r="AF891" i="11"/>
  <c r="AG891" i="11"/>
  <c r="AU891" i="11"/>
  <c r="AR891" i="11"/>
  <c r="AS891" i="11"/>
  <c r="AO891" i="11"/>
  <c r="AF892" i="11"/>
  <c r="AT892" i="11"/>
  <c r="AM892" i="11"/>
  <c r="AC892" i="11"/>
  <c r="AG892" i="11"/>
  <c r="AH892" i="11"/>
  <c r="AS892" i="11"/>
  <c r="AI892" i="11"/>
  <c r="AO892" i="11"/>
  <c r="AR892" i="11"/>
  <c r="AU892" i="11"/>
  <c r="AN892" i="11"/>
  <c r="AP892" i="11"/>
  <c r="AK892" i="11"/>
  <c r="AQ892" i="11"/>
  <c r="AS893" i="11"/>
  <c r="AR893" i="11"/>
  <c r="AQ893" i="11"/>
  <c r="AI893" i="11"/>
  <c r="AM893" i="11"/>
  <c r="AP893" i="11"/>
  <c r="AE893" i="11"/>
  <c r="AJ893" i="11"/>
  <c r="AU893" i="11"/>
  <c r="AE894" i="11"/>
  <c r="AR894" i="11"/>
  <c r="AQ894" i="11"/>
  <c r="AF894" i="11"/>
  <c r="AH894" i="11"/>
  <c r="AD894" i="11"/>
  <c r="AP894" i="11"/>
  <c r="AN894" i="11"/>
  <c r="AJ894" i="11"/>
  <c r="AK894" i="11"/>
  <c r="AI894" i="11"/>
  <c r="AI895" i="11"/>
  <c r="AE895" i="11"/>
  <c r="AH895" i="11"/>
  <c r="AD895" i="11"/>
  <c r="AS895" i="11"/>
  <c r="AU895" i="11"/>
  <c r="AJ895" i="11"/>
  <c r="AM895" i="11"/>
  <c r="AQ895" i="11"/>
  <c r="AP895" i="11"/>
  <c r="AN895" i="11"/>
  <c r="AL895" i="11"/>
  <c r="AR896" i="11"/>
  <c r="AS896" i="11"/>
  <c r="AI896" i="11"/>
  <c r="AK896" i="11"/>
  <c r="AE896" i="11"/>
  <c r="AF896" i="11"/>
  <c r="AD896" i="11"/>
  <c r="AC896" i="11"/>
  <c r="AJ896" i="11"/>
  <c r="AM896" i="11"/>
  <c r="AT896" i="11"/>
  <c r="AP897" i="11"/>
  <c r="AS897" i="11"/>
  <c r="AC897" i="11"/>
  <c r="AN897" i="11"/>
  <c r="AO897" i="11"/>
  <c r="AL897" i="11"/>
  <c r="AF897" i="11"/>
  <c r="AD897" i="11"/>
  <c r="AU897" i="11"/>
  <c r="AH897" i="11"/>
  <c r="AG897" i="11"/>
  <c r="AE897" i="11"/>
  <c r="AQ898" i="11"/>
  <c r="AE898" i="11"/>
  <c r="AU898" i="11"/>
  <c r="AR898" i="11"/>
  <c r="AL898" i="11"/>
  <c r="AO898" i="11"/>
  <c r="AP898" i="11"/>
  <c r="AI898" i="11"/>
  <c r="AT898" i="11"/>
  <c r="AH898" i="11"/>
  <c r="AG898" i="11"/>
  <c r="AJ899" i="11"/>
  <c r="AT899" i="11"/>
  <c r="AK899" i="11"/>
  <c r="AL899" i="11"/>
  <c r="AE899" i="11"/>
  <c r="AU899" i="11"/>
  <c r="AQ899" i="11"/>
  <c r="AF899" i="11"/>
  <c r="AM899" i="11"/>
  <c r="AC899" i="11"/>
  <c r="AR899" i="11"/>
  <c r="AO899" i="11"/>
  <c r="AP900" i="11"/>
  <c r="AJ900" i="11"/>
  <c r="AD900" i="11"/>
  <c r="AR900" i="11"/>
  <c r="AU900" i="11"/>
  <c r="AF900" i="11"/>
  <c r="AT900" i="11"/>
  <c r="AG900" i="11"/>
  <c r="AS900" i="11"/>
  <c r="AC900" i="11"/>
  <c r="AH900" i="11"/>
  <c r="AM900" i="11"/>
  <c r="AQ900" i="11"/>
  <c r="AP901" i="11"/>
  <c r="AL901" i="11"/>
  <c r="AQ901" i="11"/>
  <c r="AK901" i="11"/>
  <c r="AC901" i="11"/>
  <c r="AE901" i="11"/>
  <c r="AJ901" i="11"/>
  <c r="AD901" i="11"/>
  <c r="AO901" i="11"/>
  <c r="AS901" i="11"/>
  <c r="AU901" i="11"/>
  <c r="AE902" i="11"/>
  <c r="AM902" i="11"/>
  <c r="AK902" i="11"/>
  <c r="AO902" i="11"/>
  <c r="AT902" i="11"/>
  <c r="AR902" i="11"/>
  <c r="AQ902" i="11"/>
  <c r="AF902" i="11"/>
  <c r="AP902" i="11"/>
  <c r="AJ902" i="11"/>
  <c r="AS902" i="11"/>
  <c r="AI902" i="11"/>
  <c r="AL902" i="11"/>
  <c r="AN903" i="11"/>
  <c r="AL903" i="11"/>
  <c r="AO903" i="11"/>
  <c r="AJ903" i="11"/>
  <c r="AF903" i="11"/>
  <c r="AH903" i="11"/>
  <c r="AU903" i="11"/>
  <c r="AT903" i="11"/>
  <c r="AM903" i="11"/>
  <c r="AO904" i="11"/>
  <c r="AR904" i="11"/>
  <c r="AH904" i="11"/>
  <c r="AE904" i="11"/>
  <c r="AM904" i="11"/>
  <c r="AS904" i="11"/>
  <c r="AI904" i="11"/>
  <c r="AC904" i="11"/>
  <c r="AK904" i="11"/>
  <c r="AP904" i="11"/>
  <c r="AT904" i="11"/>
  <c r="AM905" i="11"/>
  <c r="AO905" i="11"/>
  <c r="AG905" i="11"/>
  <c r="AT905" i="11"/>
  <c r="AD905" i="11"/>
  <c r="AQ905" i="11"/>
  <c r="AH905" i="11"/>
  <c r="AF905" i="11"/>
  <c r="AU905" i="11"/>
  <c r="AE905" i="11"/>
  <c r="AR905" i="11"/>
  <c r="AO906" i="11"/>
  <c r="AN906" i="11"/>
  <c r="AF906" i="11"/>
  <c r="AT906" i="11"/>
  <c r="AL906" i="11"/>
  <c r="AE906" i="11"/>
  <c r="AU906" i="11"/>
  <c r="AR906" i="11"/>
  <c r="AJ906" i="11"/>
  <c r="AK906" i="11"/>
  <c r="AM906" i="11"/>
  <c r="AQ906" i="11"/>
  <c r="AG906" i="11"/>
  <c r="AI907" i="11"/>
  <c r="AQ907" i="11"/>
  <c r="AJ907" i="11"/>
  <c r="AS907" i="11"/>
  <c r="AR907" i="11"/>
  <c r="AG907" i="11"/>
  <c r="AN907" i="11"/>
  <c r="AE907" i="11"/>
  <c r="AF907" i="11"/>
  <c r="AH907" i="11"/>
  <c r="AO907" i="11"/>
  <c r="AE908" i="11"/>
  <c r="AK908" i="11"/>
  <c r="AH908" i="11"/>
  <c r="AT908" i="11"/>
  <c r="AC908" i="11"/>
  <c r="AP908" i="11"/>
  <c r="AG908" i="11"/>
  <c r="AJ908" i="11"/>
  <c r="AL908" i="11"/>
  <c r="AN908" i="11"/>
  <c r="AQ908" i="11"/>
  <c r="AH909" i="11"/>
  <c r="AF909" i="11"/>
  <c r="AQ909" i="11"/>
  <c r="AP909" i="11"/>
  <c r="AL909" i="11"/>
  <c r="AR909" i="11"/>
  <c r="AT909" i="11"/>
  <c r="AS909" i="11"/>
  <c r="AC909" i="11"/>
  <c r="AU909" i="11"/>
  <c r="AU910" i="11"/>
  <c r="AJ910" i="11"/>
  <c r="AL910" i="11"/>
  <c r="AP910" i="11"/>
  <c r="AH910" i="11"/>
  <c r="AE910" i="11"/>
  <c r="AD910" i="11"/>
  <c r="AF910" i="11"/>
  <c r="AH911" i="11"/>
  <c r="AI911" i="11"/>
  <c r="AO911" i="11"/>
  <c r="AD911" i="11"/>
  <c r="AR911" i="11"/>
  <c r="AU911" i="11"/>
  <c r="AE911" i="11"/>
  <c r="AP911" i="11"/>
  <c r="AF911" i="11"/>
  <c r="AG911" i="11"/>
  <c r="AN911" i="11"/>
  <c r="AL911" i="11"/>
  <c r="AR912" i="11"/>
  <c r="AL912" i="11"/>
  <c r="AI912" i="11"/>
  <c r="AG912" i="11"/>
  <c r="AE912" i="11"/>
  <c r="AJ912" i="11"/>
  <c r="AM912" i="11"/>
  <c r="AS912" i="11"/>
  <c r="AP912" i="11"/>
  <c r="AO912" i="11"/>
  <c r="AT912" i="11"/>
  <c r="AG913" i="11"/>
  <c r="AL913" i="11"/>
  <c r="AF913" i="11"/>
  <c r="AS913" i="11"/>
  <c r="AO913" i="11"/>
  <c r="AP913" i="11"/>
  <c r="AH913" i="11"/>
  <c r="AD913" i="11"/>
  <c r="AM913" i="11"/>
  <c r="AQ913" i="11"/>
  <c r="AC913" i="11"/>
  <c r="AN913" i="11"/>
  <c r="AE913" i="11"/>
  <c r="AR913" i="11"/>
  <c r="AL914" i="11"/>
  <c r="AF914" i="11"/>
  <c r="AR914" i="11"/>
  <c r="AO914" i="11"/>
  <c r="AT914" i="11"/>
  <c r="AU914" i="11"/>
  <c r="AE914" i="11"/>
  <c r="AS914" i="11"/>
  <c r="AJ914" i="11"/>
  <c r="AP914" i="11"/>
  <c r="AK914" i="11"/>
  <c r="AN914" i="11"/>
  <c r="AM914" i="11"/>
  <c r="AG914" i="11"/>
  <c r="AH915" i="11"/>
  <c r="AJ915" i="11"/>
  <c r="AN915" i="11"/>
  <c r="AC915" i="11"/>
  <c r="AK915" i="11"/>
  <c r="AP915" i="11"/>
  <c r="AE915" i="11"/>
  <c r="AQ915" i="11"/>
  <c r="AT915" i="11"/>
  <c r="AF915" i="11"/>
  <c r="AG915" i="11"/>
  <c r="AO915" i="11"/>
  <c r="AL916" i="11"/>
  <c r="AD916" i="11"/>
  <c r="AH916" i="11"/>
  <c r="AP916" i="11"/>
  <c r="AF916" i="11"/>
  <c r="AU916" i="11"/>
  <c r="AS916" i="11"/>
  <c r="AI916" i="11"/>
  <c r="AC916" i="11"/>
  <c r="AM916" i="11"/>
  <c r="AR916" i="11"/>
  <c r="AO916" i="11"/>
  <c r="AJ916" i="11"/>
  <c r="AF917" i="11"/>
  <c r="AG917" i="11"/>
  <c r="AC917" i="11"/>
  <c r="AN917" i="11"/>
  <c r="AS917" i="11"/>
  <c r="AR917" i="11"/>
  <c r="AL917" i="11"/>
  <c r="AD917" i="11"/>
  <c r="AT917" i="11"/>
  <c r="AO917" i="11"/>
  <c r="AH917" i="11"/>
  <c r="AU917" i="11"/>
  <c r="AD918" i="11"/>
  <c r="AQ918" i="11"/>
  <c r="AK918" i="11"/>
  <c r="AO918" i="11"/>
  <c r="AR918" i="11"/>
  <c r="AL918" i="11"/>
  <c r="AN918" i="11"/>
  <c r="AM918" i="11"/>
  <c r="AI918" i="11"/>
  <c r="AS918" i="11"/>
  <c r="AF918" i="11"/>
  <c r="AC918" i="11"/>
  <c r="AE918" i="11"/>
  <c r="AP918" i="11"/>
  <c r="AQ919" i="11"/>
  <c r="AM919" i="11"/>
  <c r="AD919" i="11"/>
  <c r="AU919" i="11"/>
  <c r="AG919" i="11"/>
  <c r="AR919" i="11"/>
  <c r="AT919" i="11"/>
  <c r="AL919" i="11"/>
  <c r="AP919" i="11"/>
  <c r="AM237" i="11"/>
  <c r="AQ237" i="11"/>
  <c r="AS239" i="11"/>
  <c r="AL239" i="11"/>
  <c r="AO241" i="11"/>
  <c r="AT241" i="11"/>
  <c r="AR241" i="11"/>
  <c r="AG244" i="11"/>
  <c r="AR244" i="11"/>
  <c r="AL244" i="11"/>
  <c r="AF244" i="11"/>
  <c r="AS244" i="11"/>
  <c r="AE244" i="11"/>
  <c r="AP244" i="11"/>
  <c r="AQ244" i="11"/>
  <c r="AN246" i="11"/>
  <c r="AL246" i="11"/>
  <c r="AJ246" i="11"/>
  <c r="AM246" i="11"/>
  <c r="AK246" i="11"/>
  <c r="AQ246" i="11"/>
  <c r="AM247" i="11"/>
  <c r="AJ247" i="11"/>
  <c r="AE247" i="11"/>
  <c r="AP247" i="11"/>
  <c r="AT248" i="11"/>
  <c r="AP249" i="11"/>
  <c r="AC249" i="11"/>
  <c r="AQ249" i="11"/>
  <c r="AL249" i="11"/>
  <c r="AI249" i="11"/>
  <c r="AO249" i="11"/>
  <c r="AG249" i="11"/>
  <c r="AK249" i="11"/>
  <c r="AD252" i="11"/>
  <c r="AH252" i="11"/>
  <c r="AT252" i="11"/>
  <c r="AO252" i="11"/>
  <c r="AP252" i="11"/>
  <c r="AN252" i="11"/>
  <c r="AJ255" i="11"/>
  <c r="AF255" i="11"/>
  <c r="AM255" i="11"/>
  <c r="AK255" i="11"/>
  <c r="AC255" i="11"/>
  <c r="AI255" i="11"/>
  <c r="AO255" i="11"/>
  <c r="AO256" i="11"/>
  <c r="AS256" i="11"/>
  <c r="AS257" i="11"/>
  <c r="AT257" i="11"/>
  <c r="AG258" i="11"/>
  <c r="AS260" i="11"/>
  <c r="AP260" i="11"/>
  <c r="AE260" i="11"/>
  <c r="AU260" i="11"/>
  <c r="AD260" i="11"/>
  <c r="AQ260" i="11"/>
  <c r="AU261" i="11"/>
  <c r="AF262" i="11"/>
  <c r="AR262" i="11"/>
  <c r="AC263" i="11"/>
  <c r="AG263" i="11"/>
  <c r="AK263" i="11"/>
  <c r="AQ264" i="11"/>
  <c r="AR264" i="11"/>
  <c r="AF265" i="11"/>
  <c r="AQ265" i="11"/>
  <c r="AD265" i="11"/>
  <c r="AT265" i="11"/>
  <c r="AO268" i="11"/>
  <c r="AT269" i="11"/>
  <c r="AK270" i="11"/>
  <c r="AH271" i="11"/>
  <c r="AM271" i="11"/>
  <c r="AM272" i="11"/>
  <c r="AD273" i="11"/>
  <c r="AG273" i="11"/>
  <c r="AS273" i="11"/>
  <c r="AM273" i="11"/>
  <c r="AL273" i="11"/>
  <c r="AD275" i="11"/>
  <c r="AO275" i="11"/>
  <c r="AG275" i="11"/>
  <c r="AN275" i="11"/>
  <c r="AD276" i="11"/>
  <c r="AS276" i="11"/>
  <c r="AN281" i="11"/>
  <c r="AL282" i="11"/>
  <c r="AF283" i="11"/>
  <c r="AP283" i="11"/>
  <c r="AP284" i="11"/>
  <c r="AU284" i="11"/>
  <c r="AD284" i="11"/>
  <c r="AU287" i="11"/>
  <c r="AN287" i="11"/>
  <c r="AS289" i="11"/>
  <c r="AR290" i="11"/>
  <c r="AE290" i="11"/>
  <c r="AG292" i="11"/>
  <c r="AJ292" i="11"/>
  <c r="AD292" i="11"/>
  <c r="AI292" i="11"/>
  <c r="AS292" i="11"/>
  <c r="AN293" i="11"/>
  <c r="AJ294" i="11"/>
  <c r="AG294" i="11"/>
  <c r="AN295" i="11"/>
  <c r="AF296" i="11"/>
  <c r="AD296" i="11"/>
  <c r="AJ296" i="11"/>
  <c r="AN298" i="11"/>
  <c r="AU298" i="11"/>
  <c r="AR300" i="11"/>
  <c r="AR301" i="11"/>
  <c r="AP301" i="11"/>
  <c r="AF302" i="11"/>
  <c r="AL302" i="11"/>
  <c r="AP302" i="11"/>
  <c r="AL303" i="11"/>
  <c r="AK303" i="11"/>
  <c r="AO246" i="11"/>
  <c r="AO244" i="11"/>
  <c r="AM869" i="11"/>
  <c r="AD858" i="11"/>
  <c r="AO893" i="11"/>
  <c r="AF869" i="11"/>
  <c r="AD247" i="11"/>
  <c r="AT247" i="11"/>
  <c r="AC861" i="11"/>
  <c r="AQ867" i="11"/>
  <c r="AN856" i="11"/>
  <c r="AE265" i="11"/>
  <c r="AL265" i="11"/>
  <c r="AD262" i="11"/>
  <c r="AG247" i="11"/>
  <c r="AF269" i="11"/>
  <c r="AJ262" i="11"/>
  <c r="AO271" i="11"/>
  <c r="AI276" i="11"/>
  <c r="AQ269" i="11"/>
  <c r="AM262" i="11"/>
  <c r="AP255" i="11"/>
  <c r="AG262" i="11"/>
  <c r="AE246" i="11"/>
  <c r="AK247" i="11"/>
  <c r="AF246" i="11"/>
  <c r="AF294" i="11"/>
  <c r="AO895" i="11"/>
  <c r="AI876" i="11"/>
  <c r="AJ867" i="11"/>
  <c r="AM888" i="11"/>
  <c r="AD863" i="11"/>
  <c r="AR246" i="11"/>
  <c r="AL260" i="11"/>
  <c r="AG255" i="11"/>
  <c r="AT249" i="11"/>
  <c r="AH262" i="11"/>
  <c r="AE269" i="11"/>
  <c r="AM265" i="11"/>
  <c r="AN263" i="11"/>
  <c r="AK262" i="11"/>
  <c r="AI289" i="11"/>
  <c r="AK893" i="11"/>
  <c r="AT885" i="11"/>
  <c r="AJ864" i="11"/>
  <c r="AG854" i="11"/>
  <c r="AH882" i="11"/>
  <c r="AE857" i="11"/>
  <c r="AN244" i="11"/>
  <c r="AS255" i="11"/>
  <c r="AL893" i="11"/>
  <c r="AO885" i="11"/>
  <c r="AU874" i="11"/>
  <c r="AP863" i="11"/>
  <c r="AT853" i="11"/>
  <c r="AD882" i="11"/>
  <c r="AS856" i="11"/>
  <c r="AT246" i="11"/>
  <c r="AK244" i="11"/>
  <c r="AF247" i="11"/>
  <c r="AE892" i="11"/>
  <c r="AL882" i="11"/>
  <c r="AT871" i="11"/>
  <c r="AM861" i="11"/>
  <c r="AD898" i="11"/>
  <c r="AM876" i="11"/>
  <c r="AG417" i="11"/>
  <c r="AE417" i="11"/>
  <c r="AD420" i="11"/>
  <c r="AM425" i="11"/>
  <c r="AD427" i="11"/>
  <c r="AU437" i="11"/>
  <c r="AU441" i="11"/>
  <c r="AE443" i="11"/>
  <c r="AH444" i="11"/>
  <c r="AC444" i="11"/>
  <c r="AO447" i="11"/>
  <c r="AD447" i="11"/>
  <c r="AQ447" i="11"/>
  <c r="AD449" i="11"/>
  <c r="AU449" i="11"/>
  <c r="AJ452" i="11"/>
  <c r="AR455" i="11"/>
  <c r="AP457" i="11"/>
  <c r="AG459" i="11"/>
  <c r="AU460" i="11"/>
  <c r="AL463" i="11"/>
  <c r="AD465" i="11"/>
  <c r="AG465" i="11"/>
  <c r="AE465" i="11"/>
  <c r="AE468" i="11"/>
  <c r="AI475" i="11"/>
  <c r="AL476" i="11"/>
  <c r="AC476" i="11"/>
  <c r="AP476" i="11"/>
  <c r="AG479" i="11"/>
  <c r="AL479" i="11"/>
  <c r="AK481" i="11"/>
  <c r="AC481" i="11"/>
  <c r="AM482" i="11"/>
  <c r="AJ484" i="11"/>
  <c r="AP484" i="11"/>
  <c r="AM487" i="11"/>
  <c r="AD489" i="11"/>
  <c r="AD491" i="11"/>
  <c r="AU493" i="11"/>
  <c r="AU497" i="11"/>
  <c r="AH497" i="11"/>
  <c r="AE497" i="11"/>
  <c r="AO499" i="11"/>
  <c r="AC500" i="11"/>
  <c r="AE500" i="11"/>
  <c r="AR503" i="11"/>
  <c r="AL503" i="11"/>
  <c r="AS505" i="11"/>
  <c r="AK511" i="11"/>
  <c r="AI511" i="11"/>
  <c r="AM515" i="11"/>
  <c r="AO521" i="11"/>
  <c r="AQ531" i="11"/>
  <c r="AI535" i="11"/>
  <c r="AR537" i="11"/>
  <c r="AI539" i="11"/>
  <c r="AR543" i="11"/>
  <c r="AK548" i="11"/>
  <c r="AU553" i="11"/>
  <c r="AH457" i="11"/>
  <c r="AJ449" i="11"/>
  <c r="AC507" i="11"/>
  <c r="AC513" i="11"/>
  <c r="AM523" i="11"/>
  <c r="AQ523" i="11"/>
  <c r="AF529" i="11"/>
  <c r="AJ542" i="11"/>
  <c r="AE553" i="11"/>
  <c r="AI555" i="11"/>
  <c r="AF569" i="11"/>
  <c r="AS571" i="11"/>
  <c r="AD571" i="11"/>
  <c r="AE572" i="11"/>
  <c r="AK577" i="11"/>
  <c r="AQ579" i="11"/>
  <c r="AF580" i="11"/>
  <c r="AH580" i="11"/>
  <c r="AM587" i="11"/>
  <c r="AT587" i="11"/>
  <c r="AD588" i="11"/>
  <c r="AH589" i="11"/>
  <c r="AU589" i="11"/>
  <c r="AJ590" i="11"/>
  <c r="AQ591" i="11"/>
  <c r="AF593" i="11"/>
  <c r="AG593" i="11"/>
  <c r="AQ593" i="11"/>
  <c r="AC596" i="11"/>
  <c r="AH596" i="11"/>
  <c r="AR599" i="11"/>
  <c r="AI603" i="11"/>
  <c r="AR603" i="11"/>
  <c r="AI604" i="11"/>
  <c r="AU604" i="11"/>
  <c r="AL606" i="11"/>
  <c r="AP617" i="11"/>
  <c r="AD523" i="11"/>
  <c r="AE523" i="11"/>
  <c r="AQ507" i="11"/>
  <c r="AT539" i="11"/>
  <c r="AC521" i="11"/>
  <c r="AJ539" i="11"/>
  <c r="AK521" i="11"/>
  <c r="AG515" i="11"/>
  <c r="AD529" i="11"/>
  <c r="AQ609" i="11"/>
  <c r="AO612" i="11"/>
  <c r="AU612" i="11"/>
  <c r="AF617" i="11"/>
  <c r="AN618" i="11"/>
  <c r="AU619" i="11"/>
  <c r="AI619" i="11"/>
  <c r="AN619" i="11"/>
  <c r="AK621" i="11"/>
  <c r="AO621" i="11"/>
  <c r="AU621" i="11"/>
  <c r="AK622" i="11"/>
  <c r="AS623" i="11"/>
  <c r="AM623" i="11"/>
  <c r="AP624" i="11"/>
  <c r="AU624" i="11"/>
  <c r="AP625" i="11"/>
  <c r="AS625" i="11"/>
  <c r="AH627" i="11"/>
  <c r="AN627" i="11"/>
  <c r="AI627" i="11"/>
  <c r="AQ629" i="11"/>
  <c r="AP629" i="11"/>
  <c r="AF629" i="11"/>
  <c r="AO629" i="11"/>
  <c r="AU629" i="11"/>
  <c r="AS631" i="11"/>
  <c r="AS632" i="11"/>
  <c r="AL632" i="11"/>
  <c r="AC633" i="11"/>
  <c r="AQ633" i="11"/>
  <c r="AI633" i="11"/>
  <c r="AS633" i="11"/>
  <c r="AS635" i="11"/>
  <c r="AD635" i="11"/>
  <c r="AI635" i="11"/>
  <c r="AP635" i="11"/>
  <c r="AO637" i="11"/>
  <c r="AU637" i="11"/>
  <c r="AC637" i="11"/>
  <c r="AN637" i="11"/>
  <c r="AK638" i="11"/>
  <c r="AJ639" i="11"/>
  <c r="AL640" i="11"/>
  <c r="AD640" i="11"/>
  <c r="AG640" i="11"/>
  <c r="AJ640" i="11"/>
  <c r="AS643" i="11"/>
  <c r="AQ643" i="11"/>
  <c r="AS645" i="11"/>
  <c r="AQ645" i="11"/>
  <c r="AL645" i="11"/>
  <c r="AK645" i="11"/>
  <c r="AK646" i="11"/>
  <c r="AS647" i="11"/>
  <c r="AC648" i="11"/>
  <c r="AO648" i="11"/>
  <c r="AS648" i="11"/>
  <c r="AH648" i="11"/>
  <c r="AJ648" i="11"/>
  <c r="AP648" i="11"/>
  <c r="AE649" i="11"/>
  <c r="AI649" i="11"/>
  <c r="AR649" i="11"/>
  <c r="AS649" i="11"/>
  <c r="AJ651" i="11"/>
  <c r="AU651" i="11"/>
  <c r="AT651" i="11"/>
  <c r="AG653" i="11"/>
  <c r="AF653" i="11"/>
  <c r="AK653" i="11"/>
  <c r="AT653" i="11"/>
  <c r="AQ653" i="11"/>
  <c r="AK654" i="11"/>
  <c r="AS655" i="11"/>
  <c r="AP656" i="11"/>
  <c r="AC656" i="11"/>
  <c r="AI657" i="11"/>
  <c r="AN657" i="11"/>
  <c r="AP657" i="11"/>
  <c r="AI659" i="11"/>
  <c r="AD659" i="11"/>
  <c r="AK659" i="11"/>
  <c r="AK661" i="11"/>
  <c r="AQ661" i="11"/>
  <c r="AD661" i="11"/>
  <c r="AC661" i="11"/>
  <c r="AM663" i="11"/>
  <c r="AR664" i="11"/>
  <c r="AE664" i="11"/>
  <c r="AG664" i="11"/>
  <c r="AC665" i="11"/>
  <c r="AN665" i="11"/>
  <c r="AD665" i="11"/>
  <c r="AR665" i="11"/>
  <c r="AH666" i="11"/>
  <c r="AC667" i="11"/>
  <c r="AG667" i="11"/>
  <c r="AH668" i="11"/>
  <c r="AG668" i="11"/>
  <c r="AO668" i="11"/>
  <c r="AP669" i="11"/>
  <c r="AC669" i="11"/>
  <c r="AT669" i="11"/>
  <c r="AO669" i="11"/>
  <c r="AJ671" i="11"/>
  <c r="AM671" i="11"/>
  <c r="AE672" i="11"/>
  <c r="AU672" i="11"/>
  <c r="AG673" i="11"/>
  <c r="AN673" i="11"/>
  <c r="AN674" i="11"/>
  <c r="AT675" i="11"/>
  <c r="AU675" i="11"/>
  <c r="AC675" i="11"/>
  <c r="AS677" i="11"/>
  <c r="AT677" i="11"/>
  <c r="AN677" i="11"/>
  <c r="AR679" i="11"/>
  <c r="AS679" i="11"/>
  <c r="AU680" i="11"/>
  <c r="AR680" i="11"/>
  <c r="AJ680" i="11"/>
  <c r="AI681" i="11"/>
  <c r="AH681" i="11"/>
  <c r="AD683" i="11"/>
  <c r="AR695" i="11"/>
  <c r="AP699" i="11"/>
  <c r="AS703" i="11"/>
  <c r="AS707" i="11"/>
  <c r="AL637" i="11"/>
  <c r="AP683" i="11"/>
  <c r="AI685" i="11"/>
  <c r="AG685" i="11"/>
  <c r="AS685" i="11"/>
  <c r="AQ685" i="11"/>
  <c r="AO685" i="11"/>
  <c r="AG688" i="11"/>
  <c r="AK688" i="11"/>
  <c r="AD688" i="11"/>
  <c r="AH689" i="11"/>
  <c r="AI689" i="11"/>
  <c r="AG689" i="11"/>
  <c r="AM689" i="11"/>
  <c r="AS689" i="11"/>
  <c r="AE691" i="11"/>
  <c r="AO691" i="11"/>
  <c r="AP693" i="11"/>
  <c r="AN693" i="11"/>
  <c r="AO693" i="11"/>
  <c r="AH696" i="11"/>
  <c r="AR696" i="11"/>
  <c r="AP696" i="11"/>
  <c r="AC696" i="11"/>
  <c r="AD696" i="11"/>
  <c r="AQ696" i="11"/>
  <c r="AK697" i="11"/>
  <c r="AH698" i="11"/>
  <c r="AU699" i="11"/>
  <c r="AG699" i="11"/>
  <c r="AF699" i="11"/>
  <c r="AM699" i="11"/>
  <c r="AD699" i="11"/>
  <c r="AI699" i="11"/>
  <c r="AT700" i="11"/>
  <c r="AI701" i="11"/>
  <c r="AO701" i="11"/>
  <c r="AN701" i="11"/>
  <c r="AF701" i="11"/>
  <c r="AJ704" i="11"/>
  <c r="AQ704" i="11"/>
  <c r="AN706" i="11"/>
  <c r="AS712" i="11"/>
  <c r="AJ712" i="11"/>
  <c r="AO712" i="11"/>
  <c r="AH720" i="11"/>
  <c r="AP720" i="11"/>
  <c r="AQ720" i="11"/>
  <c r="AN724" i="11"/>
  <c r="AF728" i="11"/>
  <c r="AP728" i="11"/>
  <c r="AC732" i="11"/>
  <c r="AF736" i="11"/>
  <c r="AO736" i="11"/>
  <c r="AG736" i="11"/>
  <c r="AJ736" i="11"/>
  <c r="AU740" i="11"/>
  <c r="AH740" i="11"/>
  <c r="AJ740" i="11"/>
  <c r="AS744" i="11"/>
  <c r="AN746" i="11"/>
  <c r="AH746" i="11"/>
  <c r="AS746" i="11"/>
  <c r="AG746" i="11"/>
  <c r="AM746" i="11"/>
  <c r="AT748" i="11"/>
  <c r="AJ748" i="11"/>
  <c r="AO748" i="11"/>
  <c r="AP748" i="11"/>
  <c r="AM778" i="11"/>
  <c r="AT784" i="11"/>
  <c r="AM707" i="11"/>
  <c r="AP704" i="11"/>
  <c r="AI707" i="11"/>
  <c r="AR704" i="11"/>
  <c r="AJ701" i="11"/>
  <c r="AE683" i="11"/>
  <c r="AD707" i="11"/>
  <c r="AK699" i="11"/>
  <c r="AO707" i="11"/>
  <c r="AI756" i="11"/>
  <c r="AI764" i="11"/>
  <c r="AG770" i="11"/>
  <c r="AD772" i="11"/>
  <c r="AL772" i="11"/>
  <c r="AG778" i="11"/>
  <c r="AO780" i="11"/>
  <c r="AL780" i="11"/>
  <c r="AJ780" i="11"/>
  <c r="AN780" i="11"/>
  <c r="AD780" i="11"/>
  <c r="AG784" i="11"/>
  <c r="AI788" i="11"/>
  <c r="AG788" i="11"/>
  <c r="AK788" i="11"/>
  <c r="AJ790" i="11"/>
  <c r="AL796" i="11"/>
  <c r="AJ796" i="11"/>
  <c r="AC796" i="11"/>
  <c r="AQ796" i="11"/>
  <c r="AT800" i="11"/>
  <c r="AI800" i="11"/>
  <c r="AS800" i="11"/>
  <c r="AR802" i="11"/>
  <c r="AE802" i="11"/>
  <c r="AC802" i="11"/>
  <c r="AT802" i="11"/>
  <c r="AI804" i="11"/>
  <c r="AN804" i="11"/>
  <c r="AS804" i="11"/>
  <c r="AM808" i="11"/>
  <c r="AK808" i="11"/>
  <c r="AT808" i="11"/>
  <c r="AR808" i="11"/>
  <c r="AJ808" i="11"/>
  <c r="AE810" i="11"/>
  <c r="AI810" i="11"/>
  <c r="AQ810" i="11"/>
  <c r="AD810" i="11"/>
  <c r="AK810" i="11"/>
  <c r="AU812" i="11"/>
  <c r="AI813" i="11"/>
  <c r="AR992" i="11"/>
  <c r="AH994" i="11"/>
  <c r="AF837" i="11"/>
  <c r="AK772" i="11"/>
  <c r="AN919" i="11"/>
  <c r="AC919" i="11"/>
  <c r="AO921" i="11"/>
  <c r="AH921" i="11"/>
  <c r="AQ921" i="11"/>
  <c r="AR921" i="11"/>
  <c r="AO922" i="11"/>
  <c r="AL922" i="11"/>
  <c r="AC924" i="11"/>
  <c r="AU924" i="11"/>
  <c r="AT924" i="11"/>
  <c r="AD924" i="11"/>
  <c r="AP925" i="11"/>
  <c r="AM925" i="11"/>
  <c r="AU925" i="11"/>
  <c r="AM926" i="11"/>
  <c r="AQ926" i="11"/>
  <c r="AC926" i="11"/>
  <c r="AS926" i="11"/>
  <c r="AD927" i="11"/>
  <c r="AS927" i="11"/>
  <c r="AD928" i="11"/>
  <c r="AU928" i="11"/>
  <c r="AT928" i="11"/>
  <c r="AD929" i="11"/>
  <c r="AN929" i="11"/>
  <c r="AI930" i="11"/>
  <c r="AF930" i="11"/>
  <c r="AD930" i="11"/>
  <c r="AQ930" i="11"/>
  <c r="AC930" i="11"/>
  <c r="AS931" i="11"/>
  <c r="AQ931" i="11"/>
  <c r="AJ931" i="11"/>
  <c r="AI931" i="11"/>
  <c r="AN932" i="11"/>
  <c r="AF932" i="11"/>
  <c r="AI932" i="11"/>
  <c r="AU933" i="11"/>
  <c r="AH934" i="11"/>
  <c r="AD934" i="11"/>
  <c r="AM935" i="11"/>
  <c r="AQ937" i="11"/>
  <c r="AK937" i="11"/>
  <c r="AN938" i="11"/>
  <c r="AU938" i="11"/>
  <c r="AJ941" i="11"/>
  <c r="AN941" i="11"/>
  <c r="AJ942" i="11"/>
  <c r="AI942" i="11"/>
  <c r="AK942" i="11"/>
  <c r="AG945" i="11"/>
  <c r="AF945" i="11"/>
  <c r="AK946" i="11"/>
  <c r="AF946" i="11"/>
  <c r="AK950" i="11"/>
  <c r="AE950" i="11"/>
  <c r="AK952" i="11"/>
  <c r="AD952" i="11"/>
  <c r="AF952" i="11"/>
  <c r="AH953" i="11"/>
  <c r="AH954" i="11"/>
  <c r="AO957" i="11"/>
  <c r="AQ957" i="11"/>
  <c r="AF958" i="11"/>
  <c r="AC958" i="11"/>
  <c r="AM959" i="11"/>
  <c r="AJ962" i="11"/>
  <c r="AD962" i="11"/>
  <c r="AL962" i="11"/>
  <c r="AO963" i="11"/>
  <c r="AM963" i="11"/>
  <c r="AH963" i="11"/>
  <c r="AD964" i="11"/>
  <c r="AL966" i="11"/>
  <c r="AS967" i="11"/>
  <c r="AJ967" i="11"/>
  <c r="AF969" i="11"/>
  <c r="AQ970" i="11"/>
  <c r="AC970" i="11"/>
  <c r="AH970" i="11"/>
  <c r="AQ973" i="11"/>
  <c r="AL973" i="11"/>
  <c r="AG975" i="11"/>
  <c r="AQ975" i="11"/>
  <c r="AJ975" i="11"/>
  <c r="AI976" i="11"/>
  <c r="AM976" i="11"/>
  <c r="AK978" i="11"/>
  <c r="AT978" i="11"/>
  <c r="AF978" i="11"/>
  <c r="AU982" i="11"/>
  <c r="AH982" i="11"/>
  <c r="AP991" i="11"/>
  <c r="AE991" i="11"/>
  <c r="AM997" i="11"/>
  <c r="AH845" i="11"/>
  <c r="AK849" i="11"/>
  <c r="AJ851" i="11"/>
  <c r="AJ853" i="11"/>
  <c r="AH853" i="11"/>
  <c r="AF858" i="11"/>
  <c r="AG860" i="11"/>
  <c r="AO862" i="11"/>
  <c r="AD867" i="11"/>
  <c r="AS867" i="11"/>
  <c r="AC867" i="11"/>
  <c r="AF868" i="11"/>
  <c r="AK871" i="11"/>
  <c r="AU871" i="11"/>
  <c r="AC872" i="11"/>
  <c r="AG872" i="11"/>
  <c r="AO872" i="11"/>
  <c r="AI872" i="11"/>
  <c r="AQ874" i="11"/>
  <c r="AS874" i="11"/>
  <c r="AN876" i="11"/>
  <c r="AR878" i="11"/>
  <c r="AG878" i="11"/>
  <c r="AN878" i="11"/>
  <c r="AU879" i="11"/>
  <c r="AS879" i="11"/>
  <c r="AN880" i="11"/>
  <c r="AH880" i="11"/>
  <c r="AU880" i="11"/>
  <c r="AG880" i="11"/>
  <c r="AO880" i="11"/>
  <c r="AI883" i="11"/>
  <c r="AR884" i="11"/>
  <c r="AH884" i="11"/>
  <c r="AL885" i="11"/>
  <c r="AN886" i="11"/>
  <c r="AR887" i="11"/>
  <c r="AS887" i="11"/>
  <c r="AN888" i="11"/>
  <c r="AK888" i="11"/>
  <c r="AL891" i="11"/>
  <c r="AP891" i="11"/>
  <c r="AK891" i="11"/>
  <c r="AC893" i="11"/>
  <c r="AG893" i="11"/>
  <c r="AD893" i="11"/>
  <c r="AT893" i="11"/>
  <c r="AM894" i="11"/>
  <c r="AS894" i="11"/>
  <c r="AK895" i="11"/>
  <c r="AC895" i="11"/>
  <c r="AN896" i="11"/>
  <c r="AL896" i="11"/>
  <c r="AG896" i="11"/>
  <c r="AU896" i="11"/>
  <c r="AI897" i="11"/>
  <c r="AK898" i="11"/>
  <c r="AS899" i="11"/>
  <c r="AN901" i="11"/>
  <c r="AH901" i="11"/>
  <c r="AF901" i="11"/>
  <c r="AR903" i="11"/>
  <c r="AD903" i="11"/>
  <c r="AK903" i="11"/>
  <c r="AP903" i="11"/>
  <c r="AG904" i="11"/>
  <c r="AD904" i="11"/>
  <c r="AQ904" i="11"/>
  <c r="AU904" i="11"/>
  <c r="AF904" i="11"/>
  <c r="AI905" i="11"/>
  <c r="AH906" i="11"/>
  <c r="AK907" i="11"/>
  <c r="AT907" i="11"/>
  <c r="AL907" i="11"/>
  <c r="AS908" i="11"/>
  <c r="AK909" i="11"/>
  <c r="AO909" i="11"/>
  <c r="AN909" i="11"/>
  <c r="AI909" i="11"/>
  <c r="AG910" i="11"/>
  <c r="AR910" i="11"/>
  <c r="AO910" i="11"/>
  <c r="AI910" i="11"/>
  <c r="AK911" i="11"/>
  <c r="AM911" i="11"/>
  <c r="AC911" i="11"/>
  <c r="AQ911" i="11"/>
  <c r="AU912" i="11"/>
  <c r="AH912" i="11"/>
  <c r="AQ912" i="11"/>
  <c r="AT913" i="11"/>
  <c r="AI915" i="11"/>
  <c r="AS915" i="11"/>
  <c r="AI917" i="11"/>
  <c r="AS919" i="11"/>
  <c r="AG920" i="11"/>
  <c r="AE920" i="11"/>
  <c r="AK923" i="11"/>
  <c r="AS924" i="11"/>
  <c r="AM928" i="11"/>
  <c r="AT929" i="11"/>
  <c r="AR932" i="11"/>
  <c r="AU934" i="11"/>
  <c r="AG935" i="11"/>
  <c r="AM936" i="11"/>
  <c r="AC939" i="11"/>
  <c r="AG942" i="11"/>
  <c r="AH944" i="11"/>
  <c r="AJ947" i="11"/>
  <c r="AD948" i="11"/>
  <c r="AR950" i="11"/>
  <c r="AL951" i="11"/>
  <c r="AS952" i="11"/>
  <c r="AT939" i="11"/>
  <c r="AM945" i="11"/>
  <c r="AE945" i="11"/>
  <c r="AT936" i="11"/>
  <c r="AU932" i="11"/>
  <c r="AU929" i="11"/>
  <c r="AJ920" i="11"/>
  <c r="AO948" i="11"/>
  <c r="AI938" i="11"/>
  <c r="AO932" i="11"/>
  <c r="AK927" i="11"/>
  <c r="AC947" i="11"/>
  <c r="AM941" i="11"/>
  <c r="AU936" i="11"/>
  <c r="AK926" i="11"/>
  <c r="AQ933" i="11"/>
  <c r="AL929" i="11"/>
  <c r="AF924" i="11"/>
  <c r="AU920" i="11"/>
  <c r="AJ923" i="11"/>
  <c r="AK953" i="11"/>
  <c r="AG936" i="11"/>
  <c r="AH947" i="11"/>
  <c r="AI943" i="11"/>
  <c r="AD958" i="11"/>
  <c r="AL946" i="11"/>
  <c r="AN930" i="11"/>
  <c r="AR962" i="11"/>
  <c r="AR944" i="11"/>
  <c r="AR952" i="11"/>
  <c r="AG949" i="11"/>
  <c r="AS946" i="11"/>
  <c r="AR942" i="11"/>
  <c r="AD939" i="11"/>
  <c r="AM953" i="11"/>
  <c r="AM949" i="11"/>
  <c r="AG941" i="11"/>
  <c r="AF935" i="11"/>
  <c r="AM931" i="11"/>
  <c r="AN928" i="11"/>
  <c r="AC944" i="11"/>
  <c r="AG937" i="11"/>
  <c r="AO931" i="11"/>
  <c r="AF927" i="11"/>
  <c r="AG947" i="11"/>
  <c r="AL939" i="11"/>
  <c r="AF934" i="11"/>
  <c r="AN922" i="11"/>
  <c r="AR946" i="11"/>
  <c r="AM933" i="11"/>
  <c r="AQ928" i="11"/>
  <c r="AP923" i="11"/>
  <c r="AK919" i="11"/>
  <c r="AF951" i="11"/>
  <c r="AC935" i="11"/>
  <c r="AO940" i="11"/>
  <c r="AF954" i="11"/>
  <c r="AJ937" i="11"/>
  <c r="AG961" i="11"/>
  <c r="AC956" i="11"/>
  <c r="AK944" i="11"/>
  <c r="AD951" i="11"/>
  <c r="AN948" i="11"/>
  <c r="AN946" i="11"/>
  <c r="AL944" i="11"/>
  <c r="AQ941" i="11"/>
  <c r="AS938" i="11"/>
  <c r="AQ953" i="11"/>
  <c r="AI941" i="11"/>
  <c r="AL949" i="11"/>
  <c r="AP941" i="11"/>
  <c r="AP934" i="11"/>
  <c r="AQ944" i="11"/>
  <c r="AE937" i="11"/>
  <c r="AG931" i="11"/>
  <c r="AF925" i="11"/>
  <c r="AM944" i="11"/>
  <c r="AG939" i="11"/>
  <c r="AS932" i="11"/>
  <c r="AC920" i="11"/>
  <c r="AQ932" i="11"/>
  <c r="AR928" i="11"/>
  <c r="AU922" i="11"/>
  <c r="AF919" i="11"/>
  <c r="AT945" i="11"/>
  <c r="AP959" i="11"/>
  <c r="AN933" i="11"/>
  <c r="AD931" i="11"/>
  <c r="AH951" i="11"/>
  <c r="AL930" i="11"/>
  <c r="AL932" i="11"/>
  <c r="AD949" i="11"/>
  <c r="AU942" i="11"/>
  <c r="AK951" i="11"/>
  <c r="AQ948" i="11"/>
  <c r="AI946" i="11"/>
  <c r="AQ943" i="11"/>
  <c r="AU941" i="11"/>
  <c r="AP951" i="11"/>
  <c r="AP939" i="11"/>
  <c r="AO949" i="11"/>
  <c r="AL941" i="11"/>
  <c r="AS934" i="11"/>
  <c r="AR931" i="11"/>
  <c r="AG925" i="11"/>
  <c r="AC940" i="11"/>
  <c r="AF937" i="11"/>
  <c r="AI925" i="11"/>
  <c r="AL943" i="11"/>
  <c r="AQ939" i="11"/>
  <c r="AK930" i="11"/>
  <c r="AF920" i="11"/>
  <c r="AH942" i="11"/>
  <c r="AG928" i="11"/>
  <c r="AI922" i="11"/>
  <c r="AJ959" i="11"/>
  <c r="AT933" i="11"/>
  <c r="AF931" i="11"/>
  <c r="AN951" i="11"/>
  <c r="AQ949" i="11"/>
  <c r="AE940" i="11"/>
  <c r="AH948" i="11"/>
  <c r="AE946" i="11"/>
  <c r="AD943" i="11"/>
  <c r="AP949" i="11"/>
  <c r="AJ939" i="11"/>
  <c r="AC941" i="11"/>
  <c r="AC934" i="11"/>
  <c r="AK931" i="11"/>
  <c r="AR925" i="11"/>
  <c r="AH940" i="11"/>
  <c r="AE935" i="11"/>
  <c r="AS929" i="11"/>
  <c r="AD925" i="11"/>
  <c r="AK943" i="11"/>
  <c r="AM939" i="11"/>
  <c r="AT930" i="11"/>
  <c r="AH938" i="11"/>
  <c r="AC932" i="11"/>
  <c r="AR926" i="11"/>
  <c r="AD922" i="11"/>
  <c r="AF921" i="11"/>
  <c r="AI937" i="11"/>
  <c r="AG955" i="11"/>
  <c r="AS928" i="11"/>
  <c r="AQ961" i="11"/>
  <c r="AO933" i="11"/>
  <c r="AQ945" i="11"/>
  <c r="AJ934" i="11"/>
  <c r="AR933" i="11"/>
  <c r="AS940" i="11"/>
  <c r="AS950" i="11"/>
  <c r="AU945" i="11"/>
  <c r="AP942" i="11"/>
  <c r="AN937" i="11"/>
  <c r="AJ945" i="11"/>
  <c r="AM934" i="11"/>
  <c r="AJ929" i="11"/>
  <c r="AE923" i="11"/>
  <c r="AI948" i="11"/>
  <c r="AL940" i="11"/>
  <c r="AE933" i="11"/>
  <c r="AI929" i="11"/>
  <c r="AE930" i="11"/>
  <c r="AC937" i="11"/>
  <c r="AC931" i="11"/>
  <c r="AU926" i="11"/>
  <c r="AO920" i="11"/>
  <c r="AU930" i="11"/>
  <c r="AI952" i="11"/>
  <c r="AL950" i="11"/>
  <c r="AO929" i="11"/>
  <c r="AH932" i="11"/>
  <c r="AH923" i="11"/>
  <c r="AK917" i="11"/>
  <c r="AE939" i="11"/>
  <c r="AI934" i="11"/>
  <c r="AQ950" i="11"/>
  <c r="AQ920" i="11"/>
  <c r="AO936" i="11"/>
  <c r="AF942" i="11"/>
  <c r="AH919" i="11"/>
  <c r="AF936" i="11"/>
  <c r="AI939" i="11"/>
  <c r="AQ917" i="11"/>
  <c r="BA3" i="11"/>
  <c r="BA4" i="11"/>
  <c r="BA11" i="11"/>
  <c r="AH415" i="11"/>
  <c r="AS416" i="11"/>
  <c r="AL416" i="11"/>
  <c r="AD416" i="11"/>
  <c r="AC416" i="11"/>
  <c r="AP417" i="11"/>
  <c r="AD417" i="11"/>
  <c r="AJ417" i="11"/>
  <c r="AM417" i="11"/>
  <c r="AC418" i="11"/>
  <c r="AE418" i="11"/>
  <c r="AL418" i="11"/>
  <c r="AP418" i="11"/>
  <c r="AC419" i="11"/>
  <c r="AO419" i="11"/>
  <c r="AR419" i="11"/>
  <c r="AG419" i="11"/>
  <c r="AU420" i="11"/>
  <c r="AP420" i="11"/>
  <c r="AH420" i="11"/>
  <c r="AO420" i="11"/>
  <c r="AK420" i="11"/>
  <c r="AM420" i="11"/>
  <c r="AN420" i="11"/>
  <c r="AE420" i="11"/>
  <c r="AJ421" i="11"/>
  <c r="AH421" i="11"/>
  <c r="AU421" i="11"/>
  <c r="AN421" i="11"/>
  <c r="AC422" i="11"/>
  <c r="AL422" i="11"/>
  <c r="AM422" i="11"/>
  <c r="AS422" i="11"/>
  <c r="AG423" i="11"/>
  <c r="AC423" i="11"/>
  <c r="AO423" i="11"/>
  <c r="AE423" i="11"/>
  <c r="AU423" i="11"/>
  <c r="AF423" i="11"/>
  <c r="AF424" i="11"/>
  <c r="AM424" i="11"/>
  <c r="AH424" i="11"/>
  <c r="AH425" i="11"/>
  <c r="AF425" i="11"/>
  <c r="AP425" i="11"/>
  <c r="AO425" i="11"/>
  <c r="AC425" i="11"/>
  <c r="AC426" i="11"/>
  <c r="AM426" i="11"/>
  <c r="AE426" i="11"/>
  <c r="AC427" i="11"/>
  <c r="AS427" i="11"/>
  <c r="AF427" i="11"/>
  <c r="AP427" i="11"/>
  <c r="AT427" i="11"/>
  <c r="AC428" i="11"/>
  <c r="AH428" i="11"/>
  <c r="AE428" i="11"/>
  <c r="AF428" i="11"/>
  <c r="AH429" i="11"/>
  <c r="AN429" i="11"/>
  <c r="AR429" i="11"/>
  <c r="AM429" i="11"/>
  <c r="AK429" i="11"/>
  <c r="AP429" i="11"/>
  <c r="AT429" i="11"/>
  <c r="AO429" i="11"/>
  <c r="AE430" i="11"/>
  <c r="AC430" i="11"/>
  <c r="AM430" i="11"/>
  <c r="AS430" i="11"/>
  <c r="AF431" i="11"/>
  <c r="AH431" i="11"/>
  <c r="AC431" i="11"/>
  <c r="AQ432" i="11"/>
  <c r="AD432" i="11"/>
  <c r="AN432" i="11"/>
  <c r="AC432" i="11"/>
  <c r="AO432" i="11"/>
  <c r="AM432" i="11"/>
  <c r="AP432" i="11"/>
  <c r="AD433" i="11"/>
  <c r="AK433" i="11"/>
  <c r="AG433" i="11"/>
  <c r="AQ433" i="11"/>
  <c r="AP434" i="11"/>
  <c r="AS434" i="11"/>
  <c r="AD434" i="11"/>
  <c r="AC434" i="11"/>
  <c r="AS435" i="11"/>
  <c r="AO435" i="11"/>
  <c r="AL435" i="11"/>
  <c r="AQ435" i="11"/>
  <c r="AS436" i="11"/>
  <c r="AH436" i="11"/>
  <c r="AI436" i="11"/>
  <c r="AM436" i="11"/>
  <c r="AN436" i="11"/>
  <c r="AC436" i="11"/>
  <c r="AK437" i="11"/>
  <c r="AF437" i="11"/>
  <c r="AJ437" i="11"/>
  <c r="AP437" i="11"/>
  <c r="AC437" i="11"/>
  <c r="AN437" i="11"/>
  <c r="AR437" i="11"/>
  <c r="AG437" i="11"/>
  <c r="AD438" i="11"/>
  <c r="AC438" i="11"/>
  <c r="AL439" i="11"/>
  <c r="AM439" i="11"/>
  <c r="AR439" i="11"/>
  <c r="AD439" i="11"/>
  <c r="AT439" i="11"/>
  <c r="AC439" i="11"/>
  <c r="AD440" i="11"/>
  <c r="AC440" i="11"/>
  <c r="AS440" i="11"/>
  <c r="AE441" i="11"/>
  <c r="AC441" i="11"/>
  <c r="AM441" i="11"/>
  <c r="AS441" i="11"/>
  <c r="AD441" i="11"/>
  <c r="AJ441" i="11"/>
  <c r="AT441" i="11"/>
  <c r="AO442" i="11"/>
  <c r="AE442" i="11"/>
  <c r="AD442" i="11"/>
  <c r="AP442" i="11"/>
  <c r="AO443" i="11"/>
  <c r="AC443" i="11"/>
  <c r="AP443" i="11"/>
  <c r="AH443" i="11"/>
  <c r="AS443" i="11"/>
  <c r="AD444" i="11"/>
  <c r="AT445" i="11"/>
  <c r="AJ445" i="11"/>
  <c r="AC445" i="11"/>
  <c r="AS446" i="11"/>
  <c r="AC447" i="11"/>
  <c r="AH447" i="11"/>
  <c r="AP447" i="11"/>
  <c r="AM447" i="11"/>
  <c r="AF447" i="11"/>
  <c r="AL448" i="11"/>
  <c r="AF448" i="11"/>
  <c r="AH448" i="11"/>
  <c r="AI448" i="11"/>
  <c r="AP448" i="11"/>
  <c r="AF449" i="11"/>
  <c r="AC449" i="11"/>
  <c r="AR449" i="11"/>
  <c r="AG449" i="11"/>
  <c r="AM450" i="11"/>
  <c r="AE450" i="11"/>
  <c r="AD450" i="11"/>
  <c r="AP450" i="11"/>
  <c r="AT451" i="11"/>
  <c r="AO451" i="11"/>
  <c r="AC451" i="11"/>
  <c r="AS451" i="11"/>
  <c r="AL451" i="11"/>
  <c r="AK452" i="11"/>
  <c r="AH452" i="11"/>
  <c r="AC452" i="11"/>
  <c r="AF452" i="11"/>
  <c r="AL453" i="11"/>
  <c r="AO453" i="11"/>
  <c r="AF453" i="11"/>
  <c r="AN453" i="11"/>
  <c r="AC453" i="11"/>
  <c r="AS454" i="11"/>
  <c r="AE455" i="11"/>
  <c r="AO455" i="11"/>
  <c r="AI455" i="11"/>
  <c r="AP455" i="11"/>
  <c r="AF455" i="11"/>
  <c r="AH456" i="11"/>
  <c r="AN456" i="11"/>
  <c r="AD456" i="11"/>
  <c r="AC457" i="11"/>
  <c r="AO457" i="11"/>
  <c r="AJ457" i="11"/>
  <c r="AG457" i="11"/>
  <c r="AE457" i="11"/>
  <c r="AT457" i="11"/>
  <c r="AP458" i="11"/>
  <c r="AC458" i="11"/>
  <c r="AG458" i="11"/>
  <c r="AH458" i="11"/>
  <c r="AR459" i="11"/>
  <c r="AO459" i="11"/>
  <c r="AJ459" i="11"/>
  <c r="AS459" i="11"/>
  <c r="AL459" i="11"/>
  <c r="AI459" i="11"/>
  <c r="AG460" i="11"/>
  <c r="AE460" i="11"/>
  <c r="AT461" i="11"/>
  <c r="AU461" i="11"/>
  <c r="AG461" i="11"/>
  <c r="AO461" i="11"/>
  <c r="AR462" i="11"/>
  <c r="AF462" i="11"/>
  <c r="AE462" i="11"/>
  <c r="AN462" i="11"/>
  <c r="AR463" i="11"/>
  <c r="AO463" i="11"/>
  <c r="AH463" i="11"/>
  <c r="AF463" i="11"/>
  <c r="AQ463" i="11"/>
  <c r="AM463" i="11"/>
  <c r="AT464" i="11"/>
  <c r="AI464" i="11"/>
  <c r="AR465" i="11"/>
  <c r="AJ465" i="11"/>
  <c r="AM466" i="11"/>
  <c r="AH466" i="11"/>
  <c r="AS466" i="11"/>
  <c r="AT466" i="11"/>
  <c r="AG466" i="11"/>
  <c r="AO467" i="11"/>
  <c r="AT467" i="11"/>
  <c r="AJ467" i="11"/>
  <c r="AT468" i="11"/>
  <c r="AC468" i="11"/>
  <c r="AP468" i="11"/>
  <c r="AH468" i="11"/>
  <c r="AJ468" i="11"/>
  <c r="AK469" i="11"/>
  <c r="AT469" i="11"/>
  <c r="AJ469" i="11"/>
  <c r="AQ469" i="11"/>
  <c r="AE470" i="11"/>
  <c r="AI470" i="11"/>
  <c r="AL470" i="11"/>
  <c r="AN470" i="11"/>
  <c r="AL471" i="11"/>
  <c r="AO471" i="11"/>
  <c r="AT471" i="11"/>
  <c r="AD471" i="11"/>
  <c r="AU471" i="11"/>
  <c r="AJ471" i="11"/>
  <c r="AN472" i="11"/>
  <c r="AH472" i="11"/>
  <c r="AK472" i="11"/>
  <c r="AE473" i="11"/>
  <c r="AC473" i="11"/>
  <c r="AP473" i="11"/>
  <c r="AS473" i="11"/>
  <c r="AD473" i="11"/>
  <c r="AH473" i="11"/>
  <c r="AT473" i="11"/>
  <c r="AE474" i="11"/>
  <c r="AD474" i="11"/>
  <c r="AR475" i="11"/>
  <c r="AP475" i="11"/>
  <c r="AH475" i="11"/>
  <c r="AC475" i="11"/>
  <c r="AD476" i="11"/>
  <c r="AM477" i="11"/>
  <c r="AT477" i="11"/>
  <c r="AC477" i="11"/>
  <c r="AN477" i="11"/>
  <c r="AR477" i="11"/>
  <c r="AP477" i="11"/>
  <c r="AQ477" i="11"/>
  <c r="AR478" i="11"/>
  <c r="AJ478" i="11"/>
  <c r="AC478" i="11"/>
  <c r="AK478" i="11"/>
  <c r="AI478" i="11"/>
  <c r="AF478" i="11"/>
  <c r="AH479" i="11"/>
  <c r="AE479" i="11"/>
  <c r="AT479" i="11"/>
  <c r="AC479" i="11"/>
  <c r="AR479" i="11"/>
  <c r="AD481" i="11"/>
  <c r="AU481" i="11"/>
  <c r="AN481" i="11"/>
  <c r="AP481" i="11"/>
  <c r="AT482" i="11"/>
  <c r="AF482" i="11"/>
  <c r="AS482" i="11"/>
  <c r="AE482" i="11"/>
  <c r="AO483" i="11"/>
  <c r="AQ483" i="11"/>
  <c r="AE483" i="11"/>
  <c r="AS483" i="11"/>
  <c r="AC483" i="11"/>
  <c r="AK484" i="11"/>
  <c r="AQ484" i="11"/>
  <c r="AE484" i="11"/>
  <c r="AD484" i="11"/>
  <c r="AJ485" i="11"/>
  <c r="AU485" i="11"/>
  <c r="AC485" i="11"/>
  <c r="AF485" i="11"/>
  <c r="AE485" i="11"/>
  <c r="AD485" i="11"/>
  <c r="AG486" i="11"/>
  <c r="AC486" i="11"/>
  <c r="AE486" i="11"/>
  <c r="AF486" i="11"/>
  <c r="AO487" i="11"/>
  <c r="AU487" i="11"/>
  <c r="AT487" i="11"/>
  <c r="AE487" i="11"/>
  <c r="AD487" i="11"/>
  <c r="AD488" i="11"/>
  <c r="AF488" i="11"/>
  <c r="AS488" i="11"/>
  <c r="AN489" i="11"/>
  <c r="AE490" i="11"/>
  <c r="AS490" i="11"/>
  <c r="AN490" i="11"/>
  <c r="AJ490" i="11"/>
  <c r="AL490" i="11"/>
  <c r="AJ491" i="11"/>
  <c r="AP491" i="11"/>
  <c r="AM491" i="11"/>
  <c r="AG491" i="11"/>
  <c r="AI491" i="11"/>
  <c r="AS492" i="11"/>
  <c r="AR492" i="11"/>
  <c r="AC492" i="11"/>
  <c r="AK492" i="11"/>
  <c r="AL494" i="11"/>
  <c r="AO494" i="11"/>
  <c r="AC494" i="11"/>
  <c r="AJ494" i="11"/>
  <c r="AK494" i="11"/>
  <c r="AM494" i="11"/>
  <c r="AS494" i="11"/>
  <c r="AF495" i="11"/>
  <c r="AC495" i="11"/>
  <c r="AR495" i="11"/>
  <c r="AF496" i="11"/>
  <c r="AU496" i="11"/>
  <c r="AD496" i="11"/>
  <c r="AS496" i="11"/>
  <c r="AI496" i="11"/>
  <c r="AP496" i="11"/>
  <c r="AO497" i="11"/>
  <c r="AG497" i="11"/>
  <c r="AD498" i="11"/>
  <c r="AK498" i="11"/>
  <c r="AM498" i="11"/>
  <c r="AP498" i="11"/>
  <c r="AE499" i="11"/>
  <c r="AQ499" i="11"/>
  <c r="AN499" i="11"/>
  <c r="AI499" i="11"/>
  <c r="AK500" i="11"/>
  <c r="AI500" i="11"/>
  <c r="AJ500" i="11"/>
  <c r="AH500" i="11"/>
  <c r="AN500" i="11"/>
  <c r="AS500" i="11"/>
  <c r="AS501" i="11"/>
  <c r="AK501" i="11"/>
  <c r="AC501" i="11"/>
  <c r="AP501" i="11"/>
  <c r="AI502" i="11"/>
  <c r="AN502" i="11"/>
  <c r="AS502" i="11"/>
  <c r="AK503" i="11"/>
  <c r="AC503" i="11"/>
  <c r="AE503" i="11"/>
  <c r="AI503" i="11"/>
  <c r="AO503" i="11"/>
  <c r="AR504" i="11"/>
  <c r="AK504" i="11"/>
  <c r="AH504" i="11"/>
  <c r="AD504" i="11"/>
  <c r="AO505" i="11"/>
  <c r="AP505" i="11"/>
  <c r="AM505" i="11"/>
  <c r="AR505" i="11"/>
  <c r="AF505" i="11"/>
  <c r="AN505" i="11"/>
  <c r="AQ506" i="11"/>
  <c r="AD506" i="11"/>
  <c r="AT506" i="11"/>
  <c r="AG506" i="11"/>
  <c r="AG507" i="11"/>
  <c r="AD507" i="11"/>
  <c r="AH507" i="11"/>
  <c r="AO507" i="11"/>
  <c r="AR507" i="11"/>
  <c r="AH508" i="11"/>
  <c r="AQ508" i="11"/>
  <c r="AF508" i="11"/>
  <c r="AC508" i="11"/>
  <c r="AL508" i="11"/>
  <c r="AG508" i="11"/>
  <c r="AI509" i="11"/>
  <c r="AT509" i="11"/>
  <c r="AR510" i="11"/>
  <c r="AE510" i="11"/>
  <c r="AD510" i="11"/>
  <c r="AF510" i="11"/>
  <c r="AQ510" i="11"/>
  <c r="AM510" i="11"/>
  <c r="AC510" i="11"/>
  <c r="AJ510" i="11"/>
  <c r="AQ511" i="11"/>
  <c r="AM511" i="11"/>
  <c r="AR511" i="11"/>
  <c r="AS512" i="11"/>
  <c r="AK512" i="11"/>
  <c r="AJ512" i="11"/>
  <c r="AC512" i="11"/>
  <c r="AH512" i="11"/>
  <c r="AD512" i="11"/>
  <c r="AU512" i="11"/>
  <c r="AO513" i="11"/>
  <c r="AJ513" i="11"/>
  <c r="AK513" i="11"/>
  <c r="AR513" i="11"/>
  <c r="AL513" i="11"/>
  <c r="AS513" i="11"/>
  <c r="AJ514" i="11"/>
  <c r="AI514" i="11"/>
  <c r="AM514" i="11"/>
  <c r="AD514" i="11"/>
  <c r="AO515" i="11"/>
  <c r="AK515" i="11"/>
  <c r="AE515" i="11"/>
  <c r="AS515" i="11"/>
  <c r="AL516" i="11"/>
  <c r="AH516" i="11"/>
  <c r="AC516" i="11"/>
  <c r="AI516" i="11"/>
  <c r="AP516" i="11"/>
  <c r="AF516" i="11"/>
  <c r="AG517" i="11"/>
  <c r="AT517" i="11"/>
  <c r="AE517" i="11"/>
  <c r="AC518" i="11"/>
  <c r="AN518" i="11"/>
  <c r="AP518" i="11"/>
  <c r="AF518" i="11"/>
  <c r="AE518" i="11"/>
  <c r="AQ518" i="11"/>
  <c r="AI518" i="11"/>
  <c r="AC519" i="11"/>
  <c r="AN519" i="11"/>
  <c r="AS519" i="11"/>
  <c r="AU519" i="11"/>
  <c r="AM520" i="11"/>
  <c r="AG520" i="11"/>
  <c r="AK520" i="11"/>
  <c r="AR520" i="11"/>
  <c r="AH520" i="11"/>
  <c r="AF520" i="11"/>
  <c r="AR521" i="11"/>
  <c r="AD522" i="11"/>
  <c r="AS522" i="11"/>
  <c r="AJ522" i="11"/>
  <c r="AN522" i="11"/>
  <c r="AL522" i="11"/>
  <c r="AC522" i="11"/>
  <c r="AN523" i="11"/>
  <c r="AJ524" i="11"/>
  <c r="AD524" i="11"/>
  <c r="AK524" i="11"/>
  <c r="AC524" i="11"/>
  <c r="AU524" i="11"/>
  <c r="AD525" i="11"/>
  <c r="AU525" i="11"/>
  <c r="AN525" i="11"/>
  <c r="AJ525" i="11"/>
  <c r="AC525" i="11"/>
  <c r="AS525" i="11"/>
  <c r="AG525" i="11"/>
  <c r="AH525" i="11"/>
  <c r="AQ525" i="11"/>
  <c r="AR526" i="11"/>
  <c r="AO526" i="11"/>
  <c r="AT526" i="11"/>
  <c r="AE526" i="11"/>
  <c r="AD526" i="11"/>
  <c r="AG526" i="11"/>
  <c r="AF527" i="11"/>
  <c r="AO527" i="11"/>
  <c r="AS527" i="11"/>
  <c r="AM527" i="11"/>
  <c r="AP527" i="11"/>
  <c r="AC528" i="11"/>
  <c r="AD528" i="11"/>
  <c r="AJ528" i="11"/>
  <c r="AK528" i="11"/>
  <c r="AS529" i="11"/>
  <c r="AI529" i="11"/>
  <c r="AH529" i="11"/>
  <c r="AK529" i="11"/>
  <c r="AR529" i="11"/>
  <c r="AE529" i="11"/>
  <c r="AF530" i="11"/>
  <c r="AH530" i="11"/>
  <c r="AS530" i="11"/>
  <c r="AP530" i="11"/>
  <c r="AG530" i="11"/>
  <c r="AE530" i="11"/>
  <c r="AK530" i="11"/>
  <c r="AH531" i="11"/>
  <c r="AG531" i="11"/>
  <c r="AN531" i="11"/>
  <c r="AK531" i="11"/>
  <c r="AD531" i="11"/>
  <c r="AE531" i="11"/>
  <c r="AL531" i="11"/>
  <c r="AC531" i="11"/>
  <c r="AJ531" i="11"/>
  <c r="AS532" i="11"/>
  <c r="AE532" i="11"/>
  <c r="AC532" i="11"/>
  <c r="AP532" i="11"/>
  <c r="AN532" i="11"/>
  <c r="AO532" i="11"/>
  <c r="AI532" i="11"/>
  <c r="AD532" i="11"/>
  <c r="AH532" i="11"/>
  <c r="AK532" i="11"/>
  <c r="AL532" i="11"/>
  <c r="AN533" i="11"/>
  <c r="AE533" i="11"/>
  <c r="AH533" i="11"/>
  <c r="AM533" i="11"/>
  <c r="AF533" i="11"/>
  <c r="AR534" i="11"/>
  <c r="AC534" i="11"/>
  <c r="AT534" i="11"/>
  <c r="AG534" i="11"/>
  <c r="AN534" i="11"/>
  <c r="AH534" i="11"/>
  <c r="AE534" i="11"/>
  <c r="AM534" i="11"/>
  <c r="AI534" i="11"/>
  <c r="AD534" i="11"/>
  <c r="AJ534" i="11"/>
  <c r="AS534" i="11"/>
  <c r="AL535" i="11"/>
  <c r="AJ536" i="11"/>
  <c r="AG536" i="11"/>
  <c r="AN536" i="11"/>
  <c r="AT536" i="11"/>
  <c r="AH536" i="11"/>
  <c r="AM536" i="11"/>
  <c r="AQ536" i="11"/>
  <c r="AE536" i="11"/>
  <c r="AI536" i="11"/>
  <c r="AE537" i="11"/>
  <c r="AG537" i="11"/>
  <c r="AF537" i="11"/>
  <c r="AO537" i="11"/>
  <c r="AH537" i="11"/>
  <c r="AM537" i="11"/>
  <c r="AP537" i="11"/>
  <c r="AN537" i="11"/>
  <c r="AO538" i="11"/>
  <c r="AG538" i="11"/>
  <c r="AL538" i="11"/>
  <c r="AS538" i="11"/>
  <c r="AF538" i="11"/>
  <c r="AN538" i="11"/>
  <c r="AS539" i="11"/>
  <c r="AP539" i="11"/>
  <c r="AG539" i="11"/>
  <c r="AF539" i="11"/>
  <c r="AO540" i="11"/>
  <c r="AL540" i="11"/>
  <c r="AP540" i="11"/>
  <c r="AD540" i="11"/>
  <c r="AF540" i="11"/>
  <c r="AK540" i="11"/>
  <c r="AI540" i="11"/>
  <c r="AM540" i="11"/>
  <c r="AM541" i="11"/>
  <c r="AU541" i="11"/>
  <c r="AT541" i="11"/>
  <c r="AN541" i="11"/>
  <c r="AP541" i="11"/>
  <c r="AC541" i="11"/>
  <c r="AQ541" i="11"/>
  <c r="AQ542" i="11"/>
  <c r="AN542" i="11"/>
  <c r="AK542" i="11"/>
  <c r="AT542" i="11"/>
  <c r="AE542" i="11"/>
  <c r="AR542" i="11"/>
  <c r="AF542" i="11"/>
  <c r="AD542" i="11"/>
  <c r="AI542" i="11"/>
  <c r="AS542" i="11"/>
  <c r="AG543" i="11"/>
  <c r="AM543" i="11"/>
  <c r="AT543" i="11"/>
  <c r="AF543" i="11"/>
  <c r="AJ543" i="11"/>
  <c r="AP543" i="11"/>
  <c r="AQ543" i="11"/>
  <c r="AE543" i="11"/>
  <c r="AH543" i="11"/>
  <c r="AI544" i="11"/>
  <c r="AU544" i="11"/>
  <c r="AH544" i="11"/>
  <c r="AT544" i="11"/>
  <c r="AN544" i="11"/>
  <c r="AR544" i="11"/>
  <c r="AG544" i="11"/>
  <c r="AF544" i="11"/>
  <c r="AE544" i="11"/>
  <c r="AS544" i="11"/>
  <c r="AD544" i="11"/>
  <c r="AM545" i="11"/>
  <c r="AD545" i="11"/>
  <c r="AH545" i="11"/>
  <c r="AE545" i="11"/>
  <c r="AQ545" i="11"/>
  <c r="AG545" i="11"/>
  <c r="AP545" i="11"/>
  <c r="AR545" i="11"/>
  <c r="AU545" i="11"/>
  <c r="AC545" i="11"/>
  <c r="AU546" i="11"/>
  <c r="AO546" i="11"/>
  <c r="AL546" i="11"/>
  <c r="AM546" i="11"/>
  <c r="AQ546" i="11"/>
  <c r="AJ546" i="11"/>
  <c r="AG546" i="11"/>
  <c r="AP546" i="11"/>
  <c r="AS546" i="11"/>
  <c r="AE546" i="11"/>
  <c r="AC546" i="11"/>
  <c r="AN546" i="11"/>
  <c r="AD547" i="11"/>
  <c r="AH547" i="11"/>
  <c r="AG547" i="11"/>
  <c r="AN547" i="11"/>
  <c r="AK547" i="11"/>
  <c r="AO547" i="11"/>
  <c r="AF547" i="11"/>
  <c r="AR547" i="11"/>
  <c r="AS548" i="11"/>
  <c r="AU548" i="11"/>
  <c r="AH548" i="11"/>
  <c r="AM548" i="11"/>
  <c r="AN548" i="11"/>
  <c r="AO548" i="11"/>
  <c r="AD548" i="11"/>
  <c r="AL548" i="11"/>
  <c r="AI548" i="11"/>
  <c r="AE548" i="11"/>
  <c r="AU549" i="11"/>
  <c r="AS549" i="11"/>
  <c r="AE549" i="11"/>
  <c r="AL549" i="11"/>
  <c r="AI549" i="11"/>
  <c r="AG549" i="11"/>
  <c r="AF549" i="11"/>
  <c r="AH549" i="11"/>
  <c r="AQ549" i="11"/>
  <c r="AK550" i="11"/>
  <c r="AM550" i="11"/>
  <c r="AJ550" i="11"/>
  <c r="AO550" i="11"/>
  <c r="AN550" i="11"/>
  <c r="AP550" i="11"/>
  <c r="AU550" i="11"/>
  <c r="AR550" i="11"/>
  <c r="AI550" i="11"/>
  <c r="AC550" i="11"/>
  <c r="AL550" i="11"/>
  <c r="AH550" i="11"/>
  <c r="AT550" i="11"/>
  <c r="AQ550" i="11"/>
  <c r="AS550" i="11"/>
  <c r="AO551" i="11"/>
  <c r="AS551" i="11"/>
  <c r="AP551" i="11"/>
  <c r="AE551" i="11"/>
  <c r="AT551" i="11"/>
  <c r="AG551" i="11"/>
  <c r="AH551" i="11"/>
  <c r="AF551" i="11"/>
  <c r="AJ551" i="11"/>
  <c r="AL551" i="11"/>
  <c r="AD551" i="11"/>
  <c r="AR551" i="11"/>
  <c r="AQ551" i="11"/>
  <c r="AJ552" i="11"/>
  <c r="AG552" i="11"/>
  <c r="AN552" i="11"/>
  <c r="AQ552" i="11"/>
  <c r="AR552" i="11"/>
  <c r="AI552" i="11"/>
  <c r="AK552" i="11"/>
  <c r="AO552" i="11"/>
  <c r="AD552" i="11"/>
  <c r="AU552" i="11"/>
  <c r="AL552" i="11"/>
  <c r="AP552" i="11"/>
  <c r="AH553" i="11"/>
  <c r="AN553" i="11"/>
  <c r="AI553" i="11"/>
  <c r="AQ553" i="11"/>
  <c r="AK553" i="11"/>
  <c r="AL553" i="11"/>
  <c r="AO553" i="11"/>
  <c r="AF553" i="11"/>
  <c r="AQ554" i="11"/>
  <c r="AE554" i="11"/>
  <c r="AO554" i="11"/>
  <c r="AT554" i="11"/>
  <c r="AS554" i="11"/>
  <c r="AJ554" i="11"/>
  <c r="AH554" i="11"/>
  <c r="AC554" i="11"/>
  <c r="AL554" i="11"/>
  <c r="AG554" i="11"/>
  <c r="AF555" i="11"/>
  <c r="AL555" i="11"/>
  <c r="AN555" i="11"/>
  <c r="AJ555" i="11"/>
  <c r="AK555" i="11"/>
  <c r="AD555" i="11"/>
  <c r="AH555" i="11"/>
  <c r="AT555" i="11"/>
  <c r="AR555" i="11"/>
  <c r="AH556" i="11"/>
  <c r="AT556" i="11"/>
  <c r="AN556" i="11"/>
  <c r="AI556" i="11"/>
  <c r="AG556" i="11"/>
  <c r="AF556" i="11"/>
  <c r="AL556" i="11"/>
  <c r="AE556" i="11"/>
  <c r="AO556" i="11"/>
  <c r="AC556" i="11"/>
  <c r="AR556" i="11"/>
  <c r="AM556" i="11"/>
  <c r="AS557" i="11"/>
  <c r="AK557" i="11"/>
  <c r="AD557" i="11"/>
  <c r="AE557" i="11"/>
  <c r="AJ557" i="11"/>
  <c r="AL557" i="11"/>
  <c r="AI557" i="11"/>
  <c r="AF557" i="11"/>
  <c r="AR557" i="11"/>
  <c r="AU557" i="11"/>
  <c r="AC557" i="11"/>
  <c r="AT557" i="11"/>
  <c r="AQ557" i="11"/>
  <c r="AO558" i="11"/>
  <c r="AL558" i="11"/>
  <c r="AJ558" i="11"/>
  <c r="AU558" i="11"/>
  <c r="AR558" i="11"/>
  <c r="AD558" i="11"/>
  <c r="AN558" i="11"/>
  <c r="AK558" i="11"/>
  <c r="AG558" i="11"/>
  <c r="AM558" i="11"/>
  <c r="AQ558" i="11"/>
  <c r="AE558" i="11"/>
  <c r="AS558" i="11"/>
  <c r="AF559" i="11"/>
  <c r="AR559" i="11"/>
  <c r="AS559" i="11"/>
  <c r="AP559" i="11"/>
  <c r="AU559" i="11"/>
  <c r="AI559" i="11"/>
  <c r="AK559" i="11"/>
  <c r="AO559" i="11"/>
  <c r="AC559" i="11"/>
  <c r="AM559" i="11"/>
  <c r="AH559" i="11"/>
  <c r="AD559" i="11"/>
  <c r="AJ559" i="11"/>
  <c r="AH560" i="11"/>
  <c r="AN560" i="11"/>
  <c r="AT560" i="11"/>
  <c r="AQ560" i="11"/>
  <c r="AG560" i="11"/>
  <c r="AF560" i="11"/>
  <c r="AE560" i="11"/>
  <c r="AS560" i="11"/>
  <c r="AM560" i="11"/>
  <c r="AJ560" i="11"/>
  <c r="AL560" i="11"/>
  <c r="AK560" i="11"/>
  <c r="AI560" i="11"/>
  <c r="AC560" i="11"/>
  <c r="AP560" i="11"/>
  <c r="AT561" i="11"/>
  <c r="AM561" i="11"/>
  <c r="AF561" i="11"/>
  <c r="AL561" i="11"/>
  <c r="AD561" i="11"/>
  <c r="AJ561" i="11"/>
  <c r="AR561" i="11"/>
  <c r="AS561" i="11"/>
  <c r="AI561" i="11"/>
  <c r="AE561" i="11"/>
  <c r="AQ561" i="11"/>
  <c r="AN561" i="11"/>
  <c r="AU561" i="11"/>
  <c r="AP561" i="11"/>
  <c r="AK561" i="11"/>
  <c r="AP562" i="11"/>
  <c r="AQ562" i="11"/>
  <c r="AJ562" i="11"/>
  <c r="AE562" i="11"/>
  <c r="AN562" i="11"/>
  <c r="AU562" i="11"/>
  <c r="AM562" i="11"/>
  <c r="AO562" i="11"/>
  <c r="AT562" i="11"/>
  <c r="AL562" i="11"/>
  <c r="AD562" i="11"/>
  <c r="AS562" i="11"/>
  <c r="AC562" i="11"/>
  <c r="AH562" i="11"/>
  <c r="AR563" i="11"/>
  <c r="AE563" i="11"/>
  <c r="AN563" i="11"/>
  <c r="AK563" i="11"/>
  <c r="AF563" i="11"/>
  <c r="AC563" i="11"/>
  <c r="AS563" i="11"/>
  <c r="AP563" i="11"/>
  <c r="AT563" i="11"/>
  <c r="AH563" i="11"/>
  <c r="AD563" i="11"/>
  <c r="AS564" i="11"/>
  <c r="AK564" i="11"/>
  <c r="AO564" i="11"/>
  <c r="AN564" i="11"/>
  <c r="AI564" i="11"/>
  <c r="AE564" i="11"/>
  <c r="AH564" i="11"/>
  <c r="AT564" i="11"/>
  <c r="AQ564" i="11"/>
  <c r="AF564" i="11"/>
  <c r="AG564" i="11"/>
  <c r="AU564" i="11"/>
  <c r="AJ564" i="11"/>
  <c r="AC564" i="11"/>
  <c r="AP564" i="11"/>
  <c r="AL564" i="11"/>
  <c r="AH565" i="11"/>
  <c r="AN565" i="11"/>
  <c r="AI565" i="11"/>
  <c r="AU565" i="11"/>
  <c r="AG565" i="11"/>
  <c r="AF565" i="11"/>
  <c r="AR565" i="11"/>
  <c r="AL565" i="11"/>
  <c r="AJ565" i="11"/>
  <c r="AD565" i="11"/>
  <c r="AT565" i="11"/>
  <c r="AK565" i="11"/>
  <c r="AO565" i="11"/>
  <c r="AJ566" i="11"/>
  <c r="AL566" i="11"/>
  <c r="AG566" i="11"/>
  <c r="AD566" i="11"/>
  <c r="AP566" i="11"/>
  <c r="AQ566" i="11"/>
  <c r="AO566" i="11"/>
  <c r="AR566" i="11"/>
  <c r="AE566" i="11"/>
  <c r="AC566" i="11"/>
  <c r="AK566" i="11"/>
  <c r="AI566" i="11"/>
  <c r="AT566" i="11"/>
  <c r="AM566" i="11"/>
  <c r="AO541" i="11"/>
  <c r="AR535" i="11"/>
  <c r="AD521" i="11"/>
  <c r="AC517" i="11"/>
  <c r="AL511" i="11"/>
  <c r="AN504" i="11"/>
  <c r="AC499" i="11"/>
  <c r="AP493" i="11"/>
  <c r="AQ487" i="11"/>
  <c r="AQ482" i="11"/>
  <c r="AU476" i="11"/>
  <c r="AJ470" i="11"/>
  <c r="AL466" i="11"/>
  <c r="AI454" i="11"/>
  <c r="AE448" i="11"/>
  <c r="AF442" i="11"/>
  <c r="AD436" i="11"/>
  <c r="AQ426" i="11"/>
  <c r="AD564" i="11"/>
  <c r="AH510" i="11"/>
  <c r="AG445" i="11"/>
  <c r="AO557" i="11"/>
  <c r="AC551" i="11"/>
  <c r="AF546" i="11"/>
  <c r="AK541" i="11"/>
  <c r="AJ533" i="11"/>
  <c r="AU528" i="11"/>
  <c r="AL521" i="11"/>
  <c r="AP515" i="11"/>
  <c r="AD511" i="11"/>
  <c r="AC504" i="11"/>
  <c r="AF497" i="11"/>
  <c r="AL492" i="11"/>
  <c r="AP487" i="11"/>
  <c r="AU480" i="11"/>
  <c r="AF476" i="11"/>
  <c r="AK470" i="11"/>
  <c r="AR464" i="11"/>
  <c r="AL460" i="11"/>
  <c r="AS453" i="11"/>
  <c r="AG446" i="11"/>
  <c r="AM442" i="11"/>
  <c r="AE435" i="11"/>
  <c r="AC424" i="11"/>
  <c r="AP445" i="11"/>
  <c r="AL563" i="11"/>
  <c r="AO491" i="11"/>
  <c r="AN440" i="11"/>
  <c r="AJ453" i="11"/>
  <c r="AM448" i="11"/>
  <c r="AH445" i="11"/>
  <c r="AH441" i="11"/>
  <c r="AR433" i="11"/>
  <c r="AJ428" i="11"/>
  <c r="AS425" i="11"/>
  <c r="AD419" i="11"/>
  <c r="AM416" i="11"/>
  <c r="AG563" i="11"/>
  <c r="AP557" i="11"/>
  <c r="AM551" i="11"/>
  <c r="AK545" i="11"/>
  <c r="AD541" i="11"/>
  <c r="AT533" i="11"/>
  <c r="AM526" i="11"/>
  <c r="AJ521" i="11"/>
  <c r="AC515" i="11"/>
  <c r="AO509" i="11"/>
  <c r="AO504" i="11"/>
  <c r="AM497" i="11"/>
  <c r="AC491" i="11"/>
  <c r="AJ486" i="11"/>
  <c r="AI480" i="11"/>
  <c r="AC474" i="11"/>
  <c r="AO464" i="11"/>
  <c r="AD458" i="11"/>
  <c r="AT446" i="11"/>
  <c r="AU440" i="11"/>
  <c r="AI435" i="11"/>
  <c r="AP423" i="11"/>
  <c r="AQ559" i="11"/>
  <c r="AH491" i="11"/>
  <c r="AI427" i="11"/>
  <c r="AR432" i="11"/>
  <c r="AR425" i="11"/>
  <c r="AL419" i="11"/>
  <c r="AK562" i="11"/>
  <c r="AP555" i="11"/>
  <c r="AI551" i="11"/>
  <c r="AO539" i="11"/>
  <c r="AR533" i="11"/>
  <c r="AQ526" i="11"/>
  <c r="AM519" i="11"/>
  <c r="AT514" i="11"/>
  <c r="AD509" i="11"/>
  <c r="AG502" i="11"/>
  <c r="AQ497" i="11"/>
  <c r="AQ491" i="11"/>
  <c r="AI484" i="11"/>
  <c r="AH480" i="11"/>
  <c r="AL474" i="11"/>
  <c r="AC469" i="11"/>
  <c r="AD464" i="11"/>
  <c r="AJ451" i="11"/>
  <c r="AP446" i="11"/>
  <c r="AL440" i="11"/>
  <c r="AE432" i="11"/>
  <c r="AQ422" i="11"/>
  <c r="AJ541" i="11"/>
  <c r="AD424" i="11"/>
  <c r="AK6" i="11"/>
  <c r="AC15" i="11"/>
  <c r="AS19" i="11"/>
  <c r="AS24" i="11"/>
  <c r="AG427" i="11"/>
  <c r="AR423" i="11"/>
  <c r="AQ419" i="11"/>
  <c r="AJ415" i="11"/>
  <c r="AG562" i="11"/>
  <c r="AC555" i="11"/>
  <c r="AE550" i="11"/>
  <c r="AM538" i="11"/>
  <c r="AE525" i="11"/>
  <c r="AI519" i="11"/>
  <c r="AQ513" i="11"/>
  <c r="AE509" i="11"/>
  <c r="AC502" i="11"/>
  <c r="AO495" i="11"/>
  <c r="AM490" i="11"/>
  <c r="AL484" i="11"/>
  <c r="AL478" i="11"/>
  <c r="AF474" i="11"/>
  <c r="AD469" i="11"/>
  <c r="AG462" i="11"/>
  <c r="AK458" i="11"/>
  <c r="AH451" i="11"/>
  <c r="AF444" i="11"/>
  <c r="AO440" i="11"/>
  <c r="AO431" i="11"/>
  <c r="AP419" i="11"/>
  <c r="AL539" i="11"/>
  <c r="AH467" i="11"/>
  <c r="AF421" i="11"/>
  <c r="AE501" i="11"/>
  <c r="AM495" i="11"/>
  <c r="AU484" i="11"/>
  <c r="AP478" i="11"/>
  <c r="AO472" i="11"/>
  <c r="AD468" i="11"/>
  <c r="AK462" i="11"/>
  <c r="AL456" i="11"/>
  <c r="AC450" i="11"/>
  <c r="AU444" i="11"/>
  <c r="AG438" i="11"/>
  <c r="AD430" i="11"/>
  <c r="AF419" i="11"/>
  <c r="AF466" i="11"/>
  <c r="BA12" i="11"/>
  <c r="AH460" i="11"/>
  <c r="AD455" i="11"/>
  <c r="AQ450" i="11"/>
  <c r="AG447" i="11"/>
  <c r="AT443" i="11"/>
  <c r="AE436" i="11"/>
  <c r="AL431" i="11"/>
  <c r="AR427" i="11"/>
  <c r="AK422" i="11"/>
  <c r="AF418" i="11"/>
  <c r="AH566" i="11"/>
  <c r="AD560" i="11"/>
  <c r="AD553" i="11"/>
  <c r="AR549" i="11"/>
  <c r="AM542" i="11"/>
  <c r="AL536" i="11"/>
  <c r="AO531" i="11"/>
  <c r="AI523" i="11"/>
  <c r="AN517" i="11"/>
  <c r="AI513" i="11"/>
  <c r="AJ507" i="11"/>
  <c r="AR499" i="11"/>
  <c r="AT495" i="11"/>
  <c r="AU488" i="11"/>
  <c r="AR483" i="11"/>
  <c r="AE478" i="11"/>
  <c r="AE472" i="11"/>
  <c r="AE467" i="11"/>
  <c r="AM462" i="11"/>
  <c r="AK456" i="11"/>
  <c r="AN448" i="11"/>
  <c r="AE438" i="11"/>
  <c r="AR428" i="11"/>
  <c r="AT418" i="11"/>
  <c r="AD516" i="11"/>
  <c r="AC461" i="11"/>
  <c r="AL485" i="11"/>
  <c r="AS566" i="11"/>
  <c r="AI567" i="11"/>
  <c r="AC567" i="11"/>
  <c r="AR567" i="11"/>
  <c r="AH567" i="11"/>
  <c r="AD567" i="11"/>
  <c r="AE567" i="11"/>
  <c r="AL567" i="11"/>
  <c r="AS567" i="11"/>
  <c r="AP567" i="11"/>
  <c r="AM567" i="11"/>
  <c r="AK567" i="11"/>
  <c r="AF567" i="11"/>
  <c r="AQ567" i="11"/>
  <c r="AT567" i="11"/>
  <c r="AG567" i="11"/>
  <c r="AO567" i="11"/>
  <c r="AT568" i="11"/>
  <c r="AU568" i="11"/>
  <c r="AG568" i="11"/>
  <c r="AS568" i="11"/>
  <c r="AJ568" i="11"/>
  <c r="AI568" i="11"/>
  <c r="AN568" i="11"/>
  <c r="AQ568" i="11"/>
  <c r="AK568" i="11"/>
  <c r="AH568" i="11"/>
  <c r="AP568" i="11"/>
  <c r="AD569" i="11"/>
  <c r="AM569" i="11"/>
  <c r="AJ569" i="11"/>
  <c r="AN569" i="11"/>
  <c r="AK569" i="11"/>
  <c r="AL569" i="11"/>
  <c r="AE569" i="11"/>
  <c r="AI569" i="11"/>
  <c r="AG569" i="11"/>
  <c r="AH569" i="11"/>
  <c r="AC569" i="11"/>
  <c r="AE570" i="11"/>
  <c r="AU570" i="11"/>
  <c r="AG570" i="11"/>
  <c r="AR570" i="11"/>
  <c r="AP570" i="11"/>
  <c r="AH570" i="11"/>
  <c r="AM570" i="11"/>
  <c r="AQ570" i="11"/>
  <c r="AK570" i="11"/>
  <c r="AJ570" i="11"/>
  <c r="AF570" i="11"/>
  <c r="AO571" i="11"/>
  <c r="AF571" i="11"/>
  <c r="AT571" i="11"/>
  <c r="AE571" i="11"/>
  <c r="AG571" i="11"/>
  <c r="AJ571" i="11"/>
  <c r="AP571" i="11"/>
  <c r="AN571" i="11"/>
  <c r="AK571" i="11"/>
  <c r="AH571" i="11"/>
  <c r="AR571" i="11"/>
  <c r="AL571" i="11"/>
  <c r="AG572" i="11"/>
  <c r="AP572" i="11"/>
  <c r="AD572" i="11"/>
  <c r="AR572" i="11"/>
  <c r="AT572" i="11"/>
  <c r="AQ572" i="11"/>
  <c r="AL572" i="11"/>
  <c r="AF572" i="11"/>
  <c r="AC572" i="11"/>
  <c r="AK572" i="11"/>
  <c r="AK573" i="11"/>
  <c r="AN573" i="11"/>
  <c r="AD573" i="11"/>
  <c r="AP573" i="11"/>
  <c r="AE573" i="11"/>
  <c r="AO573" i="11"/>
  <c r="AT573" i="11"/>
  <c r="AC573" i="11"/>
  <c r="AL573" i="11"/>
  <c r="AI573" i="11"/>
  <c r="AF573" i="11"/>
  <c r="AS573" i="11"/>
  <c r="AE574" i="11"/>
  <c r="AN574" i="11"/>
  <c r="AM574" i="11"/>
  <c r="AT574" i="11"/>
  <c r="AU574" i="11"/>
  <c r="AR574" i="11"/>
  <c r="AO574" i="11"/>
  <c r="AQ574" i="11"/>
  <c r="AK574" i="11"/>
  <c r="AG574" i="11"/>
  <c r="AJ574" i="11"/>
  <c r="AS574" i="11"/>
  <c r="AD575" i="11"/>
  <c r="AE575" i="11"/>
  <c r="AO575" i="11"/>
  <c r="AL575" i="11"/>
  <c r="AS575" i="11"/>
  <c r="AP575" i="11"/>
  <c r="AJ575" i="11"/>
  <c r="AG575" i="11"/>
  <c r="AC576" i="11"/>
  <c r="AO576" i="11"/>
  <c r="AK576" i="11"/>
  <c r="AR576" i="11"/>
  <c r="AS576" i="11"/>
  <c r="AT576" i="11"/>
  <c r="AQ576" i="11"/>
  <c r="AU576" i="11"/>
  <c r="AF576" i="11"/>
  <c r="AH576" i="11"/>
  <c r="AS577" i="11"/>
  <c r="AL577" i="11"/>
  <c r="AR577" i="11"/>
  <c r="AF577" i="11"/>
  <c r="AD577" i="11"/>
  <c r="AM577" i="11"/>
  <c r="AN577" i="11"/>
  <c r="AH577" i="11"/>
  <c r="AG577" i="11"/>
  <c r="AU577" i="11"/>
  <c r="AQ577" i="11"/>
  <c r="AQ578" i="11"/>
  <c r="AN578" i="11"/>
  <c r="AU578" i="11"/>
  <c r="AH578" i="11"/>
  <c r="AR578" i="11"/>
  <c r="AM578" i="11"/>
  <c r="AK578" i="11"/>
  <c r="AT578" i="11"/>
  <c r="AE578" i="11"/>
  <c r="AJ578" i="11"/>
  <c r="AG578" i="11"/>
  <c r="AS578" i="11"/>
  <c r="AH579" i="11"/>
  <c r="AT579" i="11"/>
  <c r="AO579" i="11"/>
  <c r="AI579" i="11"/>
  <c r="AJ579" i="11"/>
  <c r="AD579" i="11"/>
  <c r="AN579" i="11"/>
  <c r="AK579" i="11"/>
  <c r="AS579" i="11"/>
  <c r="AS580" i="11"/>
  <c r="AM580" i="11"/>
  <c r="AK580" i="11"/>
  <c r="AO580" i="11"/>
  <c r="AT580" i="11"/>
  <c r="AG580" i="11"/>
  <c r="AI580" i="11"/>
  <c r="AC580" i="11"/>
  <c r="AJ580" i="11"/>
  <c r="AE580" i="11"/>
  <c r="AT581" i="11"/>
  <c r="AN581" i="11"/>
  <c r="AE581" i="11"/>
  <c r="AF581" i="11"/>
  <c r="AK581" i="11"/>
  <c r="AH581" i="11"/>
  <c r="AP581" i="11"/>
  <c r="AD581" i="11"/>
  <c r="AS581" i="11"/>
  <c r="AG581" i="11"/>
  <c r="AL581" i="11"/>
  <c r="AI581" i="11"/>
  <c r="AC581" i="11"/>
  <c r="AJ581" i="11"/>
  <c r="AQ581" i="11"/>
  <c r="AJ582" i="11"/>
  <c r="AG582" i="11"/>
  <c r="AT582" i="11"/>
  <c r="AH582" i="11"/>
  <c r="AL582" i="11"/>
  <c r="AQ582" i="11"/>
  <c r="AU582" i="11"/>
  <c r="AN582" i="11"/>
  <c r="AR582" i="11"/>
  <c r="AI582" i="11"/>
  <c r="AO582" i="11"/>
  <c r="AD582" i="11"/>
  <c r="AF582" i="11"/>
  <c r="AS582" i="11"/>
  <c r="AJ583" i="11"/>
  <c r="AG583" i="11"/>
  <c r="AO583" i="11"/>
  <c r="AD583" i="11"/>
  <c r="AP583" i="11"/>
  <c r="AU583" i="11"/>
  <c r="AE583" i="11"/>
  <c r="AK583" i="11"/>
  <c r="AH583" i="11"/>
  <c r="AF583" i="11"/>
  <c r="AR583" i="11"/>
  <c r="AS583" i="11"/>
  <c r="AC583" i="11"/>
  <c r="AO584" i="11"/>
  <c r="AL584" i="11"/>
  <c r="AI584" i="11"/>
  <c r="AE584" i="11"/>
  <c r="AG584" i="11"/>
  <c r="AF584" i="11"/>
  <c r="AS584" i="11"/>
  <c r="AM584" i="11"/>
  <c r="AU584" i="11"/>
  <c r="AH584" i="11"/>
  <c r="AT584" i="11"/>
  <c r="AP584" i="11"/>
  <c r="AT585" i="11"/>
  <c r="AL585" i="11"/>
  <c r="AI585" i="11"/>
  <c r="AF585" i="11"/>
  <c r="AO585" i="11"/>
  <c r="AH585" i="11"/>
  <c r="AQ585" i="11"/>
  <c r="AU585" i="11"/>
  <c r="AN586" i="11"/>
  <c r="AR586" i="11"/>
  <c r="AL586" i="11"/>
  <c r="AC586" i="11"/>
  <c r="AD586" i="11"/>
  <c r="AH586" i="11"/>
  <c r="AM586" i="11"/>
  <c r="AE586" i="11"/>
  <c r="AJ586" i="11"/>
  <c r="AO586" i="11"/>
  <c r="AG586" i="11"/>
  <c r="AU586" i="11"/>
  <c r="AS586" i="11"/>
  <c r="AH587" i="11"/>
  <c r="AO587" i="11"/>
  <c r="AI587" i="11"/>
  <c r="AJ587" i="11"/>
  <c r="AP587" i="11"/>
  <c r="AN587" i="11"/>
  <c r="AK587" i="11"/>
  <c r="AL587" i="11"/>
  <c r="AQ587" i="11"/>
  <c r="AC587" i="11"/>
  <c r="AR587" i="11"/>
  <c r="AP588" i="11"/>
  <c r="AH588" i="11"/>
  <c r="AL588" i="11"/>
  <c r="AI588" i="11"/>
  <c r="AE588" i="11"/>
  <c r="AQ588" i="11"/>
  <c r="AN588" i="11"/>
  <c r="AG588" i="11"/>
  <c r="AR588" i="11"/>
  <c r="AT588" i="11"/>
  <c r="AF588" i="11"/>
  <c r="AS588" i="11"/>
  <c r="AM588" i="11"/>
  <c r="AO589" i="11"/>
  <c r="AN589" i="11"/>
  <c r="AM589" i="11"/>
  <c r="AI589" i="11"/>
  <c r="AF589" i="11"/>
  <c r="AC589" i="11"/>
  <c r="AD589" i="11"/>
  <c r="AR589" i="11"/>
  <c r="AL589" i="11"/>
  <c r="AQ589" i="11"/>
  <c r="AG590" i="11"/>
  <c r="AF590" i="11"/>
  <c r="AL590" i="11"/>
  <c r="AD590" i="11"/>
  <c r="AT590" i="11"/>
  <c r="AC590" i="11"/>
  <c r="AP590" i="11"/>
  <c r="AU590" i="11"/>
  <c r="AR590" i="11"/>
  <c r="AE590" i="11"/>
  <c r="AO591" i="11"/>
  <c r="AP591" i="11"/>
  <c r="AT591" i="11"/>
  <c r="AI591" i="11"/>
  <c r="AK591" i="11"/>
  <c r="AC591" i="11"/>
  <c r="AD591" i="11"/>
  <c r="AS591" i="11"/>
  <c r="AE591" i="11"/>
  <c r="AJ591" i="11"/>
  <c r="AF591" i="11"/>
  <c r="AH591" i="11"/>
  <c r="AM591" i="11"/>
  <c r="AL592" i="11"/>
  <c r="AE592" i="11"/>
  <c r="AS592" i="11"/>
  <c r="AT592" i="11"/>
  <c r="AO592" i="11"/>
  <c r="AI592" i="11"/>
  <c r="AF592" i="11"/>
  <c r="AR592" i="11"/>
  <c r="AG592" i="11"/>
  <c r="AQ592" i="11"/>
  <c r="AN592" i="11"/>
  <c r="AC592" i="11"/>
  <c r="AK592" i="11"/>
  <c r="AP592" i="11"/>
  <c r="AT593" i="11"/>
  <c r="AE593" i="11"/>
  <c r="AJ593" i="11"/>
  <c r="AP593" i="11"/>
  <c r="AN593" i="11"/>
  <c r="AR593" i="11"/>
  <c r="AL593" i="11"/>
  <c r="AI593" i="11"/>
  <c r="AH593" i="11"/>
  <c r="AS593" i="11"/>
  <c r="AS594" i="11"/>
  <c r="AE594" i="11"/>
  <c r="AU594" i="11"/>
  <c r="AR594" i="11"/>
  <c r="AO594" i="11"/>
  <c r="AK594" i="11"/>
  <c r="AD594" i="11"/>
  <c r="AH594" i="11"/>
  <c r="AQ594" i="11"/>
  <c r="AJ594" i="11"/>
  <c r="AP594" i="11"/>
  <c r="AG595" i="11"/>
  <c r="AJ595" i="11"/>
  <c r="AN595" i="11"/>
  <c r="AH595" i="11"/>
  <c r="AO595" i="11"/>
  <c r="AD595" i="11"/>
  <c r="AP595" i="11"/>
  <c r="AK595" i="11"/>
  <c r="AT595" i="11"/>
  <c r="AR595" i="11"/>
  <c r="AL595" i="11"/>
  <c r="AO596" i="11"/>
  <c r="AL596" i="11"/>
  <c r="AK596" i="11"/>
  <c r="AF596" i="11"/>
  <c r="AG596" i="11"/>
  <c r="AU596" i="11"/>
  <c r="AT596" i="11"/>
  <c r="AQ596" i="11"/>
  <c r="AP596" i="11"/>
  <c r="AD596" i="11"/>
  <c r="AH597" i="11"/>
  <c r="AC597" i="11"/>
  <c r="AT597" i="11"/>
  <c r="AR597" i="11"/>
  <c r="AF597" i="11"/>
  <c r="AG597" i="11"/>
  <c r="AP597" i="11"/>
  <c r="AL597" i="11"/>
  <c r="AI597" i="11"/>
  <c r="AS597" i="11"/>
  <c r="AE597" i="11"/>
  <c r="AN597" i="11"/>
  <c r="AM597" i="11"/>
  <c r="AQ597" i="11"/>
  <c r="AH598" i="11"/>
  <c r="AQ598" i="11"/>
  <c r="AP598" i="11"/>
  <c r="AD598" i="11"/>
  <c r="AU598" i="11"/>
  <c r="AR598" i="11"/>
  <c r="AJ598" i="11"/>
  <c r="AO598" i="11"/>
  <c r="AG598" i="11"/>
  <c r="AT598" i="11"/>
  <c r="AM598" i="11"/>
  <c r="AS598" i="11"/>
  <c r="AJ599" i="11"/>
  <c r="AM599" i="11"/>
  <c r="AF599" i="11"/>
  <c r="AD599" i="11"/>
  <c r="AC599" i="11"/>
  <c r="AH599" i="11"/>
  <c r="AQ599" i="11"/>
  <c r="AK599" i="11"/>
  <c r="AL599" i="11"/>
  <c r="AN600" i="11"/>
  <c r="AL600" i="11"/>
  <c r="AI600" i="11"/>
  <c r="AF600" i="11"/>
  <c r="AT600" i="11"/>
  <c r="AO600" i="11"/>
  <c r="AJ600" i="11"/>
  <c r="AS600" i="11"/>
  <c r="AG600" i="11"/>
  <c r="AH600" i="11"/>
  <c r="AM600" i="11"/>
  <c r="AQ600" i="11"/>
  <c r="AK600" i="11"/>
  <c r="AP600" i="11"/>
  <c r="AP601" i="11"/>
  <c r="AE601" i="11"/>
  <c r="AH601" i="11"/>
  <c r="AK601" i="11"/>
  <c r="AR601" i="11"/>
  <c r="AL601" i="11"/>
  <c r="AF601" i="11"/>
  <c r="AD601" i="11"/>
  <c r="AS601" i="11"/>
  <c r="AI601" i="11"/>
  <c r="AN601" i="11"/>
  <c r="AQ602" i="11"/>
  <c r="AD602" i="11"/>
  <c r="AH602" i="11"/>
  <c r="AM602" i="11"/>
  <c r="AP602" i="11"/>
  <c r="AJ602" i="11"/>
  <c r="AR602" i="11"/>
  <c r="AG602" i="11"/>
  <c r="AE602" i="11"/>
  <c r="AO602" i="11"/>
  <c r="AL602" i="11"/>
  <c r="AU602" i="11"/>
  <c r="AF602" i="11"/>
  <c r="AL603" i="11"/>
  <c r="AN603" i="11"/>
  <c r="AK603" i="11"/>
  <c r="AC603" i="11"/>
  <c r="AS603" i="11"/>
  <c r="AP603" i="11"/>
  <c r="AM603" i="11"/>
  <c r="AT603" i="11"/>
  <c r="AE603" i="11"/>
  <c r="AH603" i="11"/>
  <c r="AE604" i="11"/>
  <c r="AQ604" i="11"/>
  <c r="AH604" i="11"/>
  <c r="AJ604" i="11"/>
  <c r="AF604" i="11"/>
  <c r="AK604" i="11"/>
  <c r="AN604" i="11"/>
  <c r="AG604" i="11"/>
  <c r="AP604" i="11"/>
  <c r="AD604" i="11"/>
  <c r="AT604" i="11"/>
  <c r="AO604" i="11"/>
  <c r="AL604" i="11"/>
  <c r="AR604" i="11"/>
  <c r="AU605" i="11"/>
  <c r="AR605" i="11"/>
  <c r="AM605" i="11"/>
  <c r="AD605" i="11"/>
  <c r="AP605" i="11"/>
  <c r="AC605" i="11"/>
  <c r="AL605" i="11"/>
  <c r="AK605" i="11"/>
  <c r="AF605" i="11"/>
  <c r="AI605" i="11"/>
  <c r="AH605" i="11"/>
  <c r="AJ605" i="11"/>
  <c r="AQ605" i="11"/>
  <c r="AF606" i="11"/>
  <c r="AU606" i="11"/>
  <c r="AR606" i="11"/>
  <c r="AO606" i="11"/>
  <c r="AC606" i="11"/>
  <c r="AT606" i="11"/>
  <c r="AE606" i="11"/>
  <c r="AK606" i="11"/>
  <c r="AM606" i="11"/>
  <c r="AJ606" i="11"/>
  <c r="AD606" i="11"/>
  <c r="AU607" i="11"/>
  <c r="AJ607" i="11"/>
  <c r="AL607" i="11"/>
  <c r="AT607" i="11"/>
  <c r="AE607" i="11"/>
  <c r="AK607" i="11"/>
  <c r="AI607" i="11"/>
  <c r="AR607" i="11"/>
  <c r="AD607" i="11"/>
  <c r="AQ607" i="11"/>
  <c r="AH608" i="11"/>
  <c r="AO608" i="11"/>
  <c r="AR608" i="11"/>
  <c r="AQ608" i="11"/>
  <c r="AG608" i="11"/>
  <c r="AT608" i="11"/>
  <c r="AI608" i="11"/>
  <c r="AK608" i="11"/>
  <c r="AC608" i="11"/>
  <c r="AL608" i="11"/>
  <c r="AN608" i="11"/>
  <c r="AF608" i="11"/>
  <c r="AP608" i="11"/>
  <c r="AT609" i="11"/>
  <c r="AN609" i="11"/>
  <c r="AH609" i="11"/>
  <c r="AU609" i="11"/>
  <c r="AK609" i="11"/>
  <c r="AD609" i="11"/>
  <c r="AL609" i="11"/>
  <c r="AP609" i="11"/>
  <c r="AI609" i="11"/>
  <c r="AM609" i="11"/>
  <c r="AG609" i="11"/>
  <c r="AJ609" i="11"/>
  <c r="AS609" i="11"/>
  <c r="AJ610" i="11"/>
  <c r="AO610" i="11"/>
  <c r="AT610" i="11"/>
  <c r="AC610" i="11"/>
  <c r="AK610" i="11"/>
  <c r="AL610" i="11"/>
  <c r="AM610" i="11"/>
  <c r="AN610" i="11"/>
  <c r="AU610" i="11"/>
  <c r="AE610" i="11"/>
  <c r="AS610" i="11"/>
  <c r="AR610" i="11"/>
  <c r="AP610" i="11"/>
  <c r="AJ611" i="11"/>
  <c r="AO611" i="11"/>
  <c r="AL611" i="11"/>
  <c r="AN611" i="11"/>
  <c r="AI611" i="11"/>
  <c r="AK611" i="11"/>
  <c r="AF611" i="11"/>
  <c r="AE611" i="11"/>
  <c r="AH611" i="11"/>
  <c r="AD611" i="11"/>
  <c r="AS612" i="11"/>
  <c r="AC612" i="11"/>
  <c r="AN612" i="11"/>
  <c r="AL612" i="11"/>
  <c r="AI612" i="11"/>
  <c r="AH612" i="11"/>
  <c r="AP612" i="11"/>
  <c r="AG612" i="11"/>
  <c r="AJ612" i="11"/>
  <c r="AT612" i="11"/>
  <c r="AQ612" i="11"/>
  <c r="AO613" i="11"/>
  <c r="AL613" i="11"/>
  <c r="AI613" i="11"/>
  <c r="AF613" i="11"/>
  <c r="AD613" i="11"/>
  <c r="AC613" i="11"/>
  <c r="AT613" i="11"/>
  <c r="AS613" i="11"/>
  <c r="AU613" i="11"/>
  <c r="AH613" i="11"/>
  <c r="AQ613" i="11"/>
  <c r="AR614" i="11"/>
  <c r="AO614" i="11"/>
  <c r="AK614" i="11"/>
  <c r="AH614" i="11"/>
  <c r="AU614" i="11"/>
  <c r="AI614" i="11"/>
  <c r="AL614" i="11"/>
  <c r="AT614" i="11"/>
  <c r="AG614" i="11"/>
  <c r="AE614" i="11"/>
  <c r="AC614" i="11"/>
  <c r="AS614" i="11"/>
  <c r="AP615" i="11"/>
  <c r="AQ615" i="11"/>
  <c r="AG615" i="11"/>
  <c r="AS615" i="11"/>
  <c r="AH615" i="11"/>
  <c r="AC615" i="11"/>
  <c r="AD615" i="11"/>
  <c r="AM615" i="11"/>
  <c r="AR615" i="11"/>
  <c r="AK615" i="11"/>
  <c r="AO615" i="11"/>
  <c r="AG616" i="11"/>
  <c r="AD616" i="11"/>
  <c r="AU616" i="11"/>
  <c r="AO616" i="11"/>
  <c r="AE616" i="11"/>
  <c r="AS616" i="11"/>
  <c r="AF616" i="11"/>
  <c r="AP616" i="11"/>
  <c r="AL616" i="11"/>
  <c r="AM616" i="11"/>
  <c r="AN616" i="11"/>
  <c r="AJ616" i="11"/>
  <c r="AR616" i="11"/>
  <c r="AT616" i="11"/>
  <c r="AK617" i="11"/>
  <c r="AQ617" i="11"/>
  <c r="AI617" i="11"/>
  <c r="AC617" i="11"/>
  <c r="AS617" i="11"/>
  <c r="AH617" i="11"/>
  <c r="AR617" i="11"/>
  <c r="AM617" i="11"/>
  <c r="AJ617" i="11"/>
  <c r="AG617" i="11"/>
  <c r="AE617" i="11"/>
  <c r="AO617" i="11"/>
  <c r="AF618" i="11"/>
  <c r="AU618" i="11"/>
  <c r="AR618" i="11"/>
  <c r="AK618" i="11"/>
  <c r="AS618" i="11"/>
  <c r="AP618" i="11"/>
  <c r="AE618" i="11"/>
  <c r="AH618" i="11"/>
  <c r="AI618" i="11"/>
  <c r="AD618" i="11"/>
  <c r="AT618" i="11"/>
  <c r="AT619" i="11"/>
  <c r="AK619" i="11"/>
  <c r="AH619" i="11"/>
  <c r="AP619" i="11"/>
  <c r="AL619" i="11"/>
  <c r="AE619" i="11"/>
  <c r="AD619" i="11"/>
  <c r="AO619" i="11"/>
  <c r="AG619" i="11"/>
  <c r="AF619" i="11"/>
  <c r="AQ619" i="11"/>
  <c r="AC619" i="11"/>
  <c r="AS619" i="11"/>
  <c r="AL620" i="11"/>
  <c r="AI620" i="11"/>
  <c r="AF620" i="11"/>
  <c r="AM620" i="11"/>
  <c r="AQ620" i="11"/>
  <c r="AS620" i="11"/>
  <c r="AD620" i="11"/>
  <c r="AC620" i="11"/>
  <c r="AO620" i="11"/>
  <c r="AG620" i="11"/>
  <c r="AP620" i="11"/>
  <c r="AJ620" i="11"/>
  <c r="AH621" i="11"/>
  <c r="AI621" i="11"/>
  <c r="AF621" i="11"/>
  <c r="AN621" i="11"/>
  <c r="AJ621" i="11"/>
  <c r="AM621" i="11"/>
  <c r="AG621" i="11"/>
  <c r="AD621" i="11"/>
  <c r="AE621" i="11"/>
  <c r="AC621" i="11"/>
  <c r="AP621" i="11"/>
  <c r="AR621" i="11"/>
  <c r="AC622" i="11"/>
  <c r="AM622" i="11"/>
  <c r="AL622" i="11"/>
  <c r="AU622" i="11"/>
  <c r="AN622" i="11"/>
  <c r="AH622" i="11"/>
  <c r="AO622" i="11"/>
  <c r="AP622" i="11"/>
  <c r="AF622" i="11"/>
  <c r="AE622" i="11"/>
  <c r="AQ622" i="11"/>
  <c r="AS622" i="11"/>
  <c r="AD622" i="11"/>
  <c r="AF623" i="11"/>
  <c r="AI623" i="11"/>
  <c r="AC623" i="11"/>
  <c r="AJ623" i="11"/>
  <c r="AQ623" i="11"/>
  <c r="AL623" i="11"/>
  <c r="AU623" i="11"/>
  <c r="AH623" i="11"/>
  <c r="AR623" i="11"/>
  <c r="AT623" i="11"/>
  <c r="AN623" i="11"/>
  <c r="AG623" i="11"/>
  <c r="AT624" i="11"/>
  <c r="AQ624" i="11"/>
  <c r="AG624" i="11"/>
  <c r="AN624" i="11"/>
  <c r="AD624" i="11"/>
  <c r="AE624" i="11"/>
  <c r="AL624" i="11"/>
  <c r="AI624" i="11"/>
  <c r="AF624" i="11"/>
  <c r="AJ624" i="11"/>
  <c r="AM624" i="11"/>
  <c r="AO624" i="11"/>
  <c r="AH624" i="11"/>
  <c r="AR624" i="11"/>
  <c r="AU625" i="11"/>
  <c r="AK625" i="11"/>
  <c r="AM625" i="11"/>
  <c r="AJ625" i="11"/>
  <c r="AR625" i="11"/>
  <c r="AE625" i="11"/>
  <c r="AF625" i="11"/>
  <c r="AI625" i="11"/>
  <c r="AH625" i="11"/>
  <c r="AC625" i="11"/>
  <c r="AG625" i="11"/>
  <c r="AR626" i="11"/>
  <c r="AL626" i="11"/>
  <c r="AN626" i="11"/>
  <c r="AI626" i="11"/>
  <c r="AS626" i="11"/>
  <c r="AE626" i="11"/>
  <c r="AT626" i="11"/>
  <c r="AF626" i="11"/>
  <c r="AC626" i="11"/>
  <c r="AK626" i="11"/>
  <c r="AH626" i="11"/>
  <c r="AP626" i="11"/>
  <c r="AD626" i="11"/>
  <c r="AF627" i="11"/>
  <c r="AM627" i="11"/>
  <c r="AS627" i="11"/>
  <c r="AU627" i="11"/>
  <c r="AO627" i="11"/>
  <c r="AT627" i="11"/>
  <c r="AJ627" i="11"/>
  <c r="AR627" i="11"/>
  <c r="AK627" i="11"/>
  <c r="AQ627" i="11"/>
  <c r="AG627" i="11"/>
  <c r="AC627" i="11"/>
  <c r="AD627" i="11"/>
  <c r="AL627" i="11"/>
  <c r="AP628" i="11"/>
  <c r="AI628" i="11"/>
  <c r="AJ628" i="11"/>
  <c r="AH628" i="11"/>
  <c r="AO628" i="11"/>
  <c r="AT628" i="11"/>
  <c r="AN628" i="11"/>
  <c r="AL628" i="11"/>
  <c r="AS628" i="11"/>
  <c r="AI629" i="11"/>
  <c r="AN629" i="11"/>
  <c r="AM629" i="11"/>
  <c r="AJ629" i="11"/>
  <c r="AL629" i="11"/>
  <c r="AH629" i="11"/>
  <c r="AG629" i="11"/>
  <c r="AE629" i="11"/>
  <c r="AD629" i="11"/>
  <c r="AR629" i="11"/>
  <c r="AE630" i="11"/>
  <c r="AD630" i="11"/>
  <c r="AK630" i="11"/>
  <c r="AQ630" i="11"/>
  <c r="AR630" i="11"/>
  <c r="AP630" i="11"/>
  <c r="AU630" i="11"/>
  <c r="AF630" i="11"/>
  <c r="AS630" i="11"/>
  <c r="AN630" i="11"/>
  <c r="AM630" i="11"/>
  <c r="AU631" i="11"/>
  <c r="AH631" i="11"/>
  <c r="AC631" i="11"/>
  <c r="AP631" i="11"/>
  <c r="AR631" i="11"/>
  <c r="AL631" i="11"/>
  <c r="AF631" i="11"/>
  <c r="AG631" i="11"/>
  <c r="AM631" i="11"/>
  <c r="AQ631" i="11"/>
  <c r="AT631" i="11"/>
  <c r="AN631" i="11"/>
  <c r="AH632" i="11"/>
  <c r="AR632" i="11"/>
  <c r="AU632" i="11"/>
  <c r="AD632" i="11"/>
  <c r="AT632" i="11"/>
  <c r="AQ632" i="11"/>
  <c r="AN632" i="11"/>
  <c r="AO632" i="11"/>
  <c r="AP632" i="11"/>
  <c r="AI632" i="11"/>
  <c r="AJ632" i="11"/>
  <c r="AF632" i="11"/>
  <c r="AG632" i="11"/>
  <c r="AC632" i="11"/>
  <c r="AU633" i="11"/>
  <c r="AR633" i="11"/>
  <c r="AO633" i="11"/>
  <c r="AK633" i="11"/>
  <c r="AJ633" i="11"/>
  <c r="AF633" i="11"/>
  <c r="AH633" i="11"/>
  <c r="AL633" i="11"/>
  <c r="AM633" i="11"/>
  <c r="AG633" i="11"/>
  <c r="AN633" i="11"/>
  <c r="AT633" i="11"/>
  <c r="AE633" i="11"/>
  <c r="AS634" i="11"/>
  <c r="AP634" i="11"/>
  <c r="AN634" i="11"/>
  <c r="AF634" i="11"/>
  <c r="AU634" i="11"/>
  <c r="AL634" i="11"/>
  <c r="AK634" i="11"/>
  <c r="AH634" i="11"/>
  <c r="AQ634" i="11"/>
  <c r="AR634" i="11"/>
  <c r="AT634" i="11"/>
  <c r="AG635" i="11"/>
  <c r="AU635" i="11"/>
  <c r="AT635" i="11"/>
  <c r="AK635" i="11"/>
  <c r="AN635" i="11"/>
  <c r="AF635" i="11"/>
  <c r="AQ635" i="11"/>
  <c r="AO635" i="11"/>
  <c r="AL635" i="11"/>
  <c r="AC635" i="11"/>
  <c r="AJ635" i="11"/>
  <c r="AM635" i="11"/>
  <c r="AK636" i="11"/>
  <c r="AE636" i="11"/>
  <c r="AN636" i="11"/>
  <c r="AL636" i="11"/>
  <c r="AI636" i="11"/>
  <c r="AF636" i="11"/>
  <c r="AM636" i="11"/>
  <c r="AT636" i="11"/>
  <c r="AS636" i="11"/>
  <c r="AH636" i="11"/>
  <c r="AQ636" i="11"/>
  <c r="AU636" i="11"/>
  <c r="AR636" i="11"/>
  <c r="AJ636" i="11"/>
  <c r="AH637" i="11"/>
  <c r="AJ637" i="11"/>
  <c r="AD637" i="11"/>
  <c r="AG637" i="11"/>
  <c r="AF637" i="11"/>
  <c r="AP637" i="11"/>
  <c r="AM637" i="11"/>
  <c r="AT637" i="11"/>
  <c r="AS637" i="11"/>
  <c r="AE637" i="11"/>
  <c r="AQ637" i="11"/>
  <c r="AR637" i="11"/>
  <c r="AU638" i="11"/>
  <c r="AL638" i="11"/>
  <c r="AH638" i="11"/>
  <c r="AI638" i="11"/>
  <c r="AO638" i="11"/>
  <c r="AQ638" i="11"/>
  <c r="AF638" i="11"/>
  <c r="AP638" i="11"/>
  <c r="AJ638" i="11"/>
  <c r="AS638" i="11"/>
  <c r="AE638" i="11"/>
  <c r="AG638" i="11"/>
  <c r="AD639" i="11"/>
  <c r="AS639" i="11"/>
  <c r="AT639" i="11"/>
  <c r="AQ639" i="11"/>
  <c r="AG639" i="11"/>
  <c r="AK639" i="11"/>
  <c r="AF639" i="11"/>
  <c r="AE639" i="11"/>
  <c r="AL639" i="11"/>
  <c r="AU639" i="11"/>
  <c r="AI639" i="11"/>
  <c r="AM639" i="11"/>
  <c r="AQ640" i="11"/>
  <c r="AE640" i="11"/>
  <c r="AH640" i="11"/>
  <c r="AR640" i="11"/>
  <c r="AT640" i="11"/>
  <c r="AN640" i="11"/>
  <c r="AP640" i="11"/>
  <c r="AI640" i="11"/>
  <c r="AF640" i="11"/>
  <c r="AM640" i="11"/>
  <c r="AO640" i="11"/>
  <c r="AU640" i="11"/>
  <c r="AN641" i="11"/>
  <c r="AC641" i="11"/>
  <c r="AS641" i="11"/>
  <c r="AL641" i="11"/>
  <c r="AM641" i="11"/>
  <c r="AJ641" i="11"/>
  <c r="AG641" i="11"/>
  <c r="AF641" i="11"/>
  <c r="AK641" i="11"/>
  <c r="AU641" i="11"/>
  <c r="AO641" i="11"/>
  <c r="AI642" i="11"/>
  <c r="AG642" i="11"/>
  <c r="AR642" i="11"/>
  <c r="AS642" i="11"/>
  <c r="AE642" i="11"/>
  <c r="AF642" i="11"/>
  <c r="AL642" i="11"/>
  <c r="AN642" i="11"/>
  <c r="AK642" i="11"/>
  <c r="AP642" i="11"/>
  <c r="AH642" i="11"/>
  <c r="AO642" i="11"/>
  <c r="AC642" i="11"/>
  <c r="AU642" i="11"/>
  <c r="AR643" i="11"/>
  <c r="AI643" i="11"/>
  <c r="AK643" i="11"/>
  <c r="AG643" i="11"/>
  <c r="AF643" i="11"/>
  <c r="AM643" i="11"/>
  <c r="AE643" i="11"/>
  <c r="AO643" i="11"/>
  <c r="AD643" i="11"/>
  <c r="AH643" i="11"/>
  <c r="AJ643" i="11"/>
  <c r="AN643" i="11"/>
  <c r="AP643" i="11"/>
  <c r="AL643" i="11"/>
  <c r="AI644" i="11"/>
  <c r="AF644" i="11"/>
  <c r="AN644" i="11"/>
  <c r="AO644" i="11"/>
  <c r="AH644" i="11"/>
  <c r="AU644" i="11"/>
  <c r="AT644" i="11"/>
  <c r="AQ644" i="11"/>
  <c r="AL644" i="11"/>
  <c r="AR644" i="11"/>
  <c r="AJ644" i="11"/>
  <c r="AC644" i="11"/>
  <c r="AF645" i="11"/>
  <c r="AP645" i="11"/>
  <c r="AN645" i="11"/>
  <c r="AC645" i="11"/>
  <c r="AE645" i="11"/>
  <c r="AM645" i="11"/>
  <c r="AJ645" i="11"/>
  <c r="AO645" i="11"/>
  <c r="AH645" i="11"/>
  <c r="AG645" i="11"/>
  <c r="AD645" i="11"/>
  <c r="AT645" i="11"/>
  <c r="AU645" i="11"/>
  <c r="AR645" i="11"/>
  <c r="AF646" i="11"/>
  <c r="AD646" i="11"/>
  <c r="AO646" i="11"/>
  <c r="AS646" i="11"/>
  <c r="AP646" i="11"/>
  <c r="AM646" i="11"/>
  <c r="AN646" i="11"/>
  <c r="AE646" i="11"/>
  <c r="AH646" i="11"/>
  <c r="AQ646" i="11"/>
  <c r="AJ646" i="11"/>
  <c r="AK647" i="11"/>
  <c r="AH647" i="11"/>
  <c r="AE647" i="11"/>
  <c r="AF647" i="11"/>
  <c r="AL647" i="11"/>
  <c r="AG647" i="11"/>
  <c r="AI647" i="11"/>
  <c r="AM647" i="11"/>
  <c r="AP647" i="11"/>
  <c r="AC647" i="11"/>
  <c r="AT647" i="11"/>
  <c r="AQ647" i="11"/>
  <c r="AN647" i="11"/>
  <c r="AT648" i="11"/>
  <c r="AL648" i="11"/>
  <c r="AN648" i="11"/>
  <c r="AI648" i="11"/>
  <c r="AK648" i="11"/>
  <c r="AF648" i="11"/>
  <c r="AU648" i="11"/>
  <c r="AQ648" i="11"/>
  <c r="AG648" i="11"/>
  <c r="AE648" i="11"/>
  <c r="AM648" i="11"/>
  <c r="AT649" i="11"/>
  <c r="AM649" i="11"/>
  <c r="AJ649" i="11"/>
  <c r="AG649" i="11"/>
  <c r="AQ649" i="11"/>
  <c r="AN649" i="11"/>
  <c r="AF649" i="11"/>
  <c r="AH649" i="11"/>
  <c r="AK649" i="11"/>
  <c r="AL649" i="11"/>
  <c r="AD649" i="11"/>
  <c r="AO649" i="11"/>
  <c r="AQ650" i="11"/>
  <c r="AK650" i="11"/>
  <c r="AS650" i="11"/>
  <c r="AM650" i="11"/>
  <c r="AN650" i="11"/>
  <c r="AH650" i="11"/>
  <c r="AL650" i="11"/>
  <c r="AR650" i="11"/>
  <c r="AI650" i="11"/>
  <c r="AP650" i="11"/>
  <c r="AU650" i="11"/>
  <c r="AF650" i="11"/>
  <c r="AD650" i="11"/>
  <c r="AI651" i="11"/>
  <c r="AQ651" i="11"/>
  <c r="AH651" i="11"/>
  <c r="AO651" i="11"/>
  <c r="AL651" i="11"/>
  <c r="AP651" i="11"/>
  <c r="AK651" i="11"/>
  <c r="AM651" i="11"/>
  <c r="AN651" i="11"/>
  <c r="AS651" i="11"/>
  <c r="AF651" i="11"/>
  <c r="AQ652" i="11"/>
  <c r="AI652" i="11"/>
  <c r="AT652" i="11"/>
  <c r="AF652" i="11"/>
  <c r="AR652" i="11"/>
  <c r="AS652" i="11"/>
  <c r="AN652" i="11"/>
  <c r="AE652" i="11"/>
  <c r="AG652" i="11"/>
  <c r="AC652" i="11"/>
  <c r="AP652" i="11"/>
  <c r="AH653" i="11"/>
  <c r="AM653" i="11"/>
  <c r="AS653" i="11"/>
  <c r="AE653" i="11"/>
  <c r="AP653" i="11"/>
  <c r="AU653" i="11"/>
  <c r="AN653" i="11"/>
  <c r="AO653" i="11"/>
  <c r="AI653" i="11"/>
  <c r="AD653" i="11"/>
  <c r="AR653" i="11"/>
  <c r="AQ654" i="11"/>
  <c r="AU654" i="11"/>
  <c r="AN654" i="11"/>
  <c r="AH654" i="11"/>
  <c r="AS654" i="11"/>
  <c r="AF654" i="11"/>
  <c r="AI654" i="11"/>
  <c r="AR654" i="11"/>
  <c r="AP654" i="11"/>
  <c r="AG654" i="11"/>
  <c r="AT654" i="11"/>
  <c r="AF655" i="11"/>
  <c r="AK655" i="11"/>
  <c r="AL655" i="11"/>
  <c r="AI655" i="11"/>
  <c r="AU655" i="11"/>
  <c r="AQ655" i="11"/>
  <c r="AH655" i="11"/>
  <c r="AD655" i="11"/>
  <c r="AM655" i="11"/>
  <c r="AG655" i="11"/>
  <c r="AP655" i="11"/>
  <c r="AT655" i="11"/>
  <c r="AJ655" i="11"/>
  <c r="AN656" i="11"/>
  <c r="AH656" i="11"/>
  <c r="AT656" i="11"/>
  <c r="AL656" i="11"/>
  <c r="AI656" i="11"/>
  <c r="AG656" i="11"/>
  <c r="AK656" i="11"/>
  <c r="AR656" i="11"/>
  <c r="AQ656" i="11"/>
  <c r="AE656" i="11"/>
  <c r="AO656" i="11"/>
  <c r="AU657" i="11"/>
  <c r="AE657" i="11"/>
  <c r="AD657" i="11"/>
  <c r="AL657" i="11"/>
  <c r="AM657" i="11"/>
  <c r="AJ657" i="11"/>
  <c r="AC657" i="11"/>
  <c r="AG657" i="11"/>
  <c r="AH657" i="11"/>
  <c r="AS657" i="11"/>
  <c r="AQ657" i="11"/>
  <c r="AR657" i="11"/>
  <c r="AO657" i="11"/>
  <c r="AH658" i="11"/>
  <c r="AP658" i="11"/>
  <c r="AI658" i="11"/>
  <c r="AM658" i="11"/>
  <c r="AN658" i="11"/>
  <c r="AK658" i="11"/>
  <c r="AR658" i="11"/>
  <c r="AL658" i="11"/>
  <c r="AG658" i="11"/>
  <c r="AD658" i="11"/>
  <c r="AE658" i="11"/>
  <c r="AS658" i="11"/>
  <c r="AT658" i="11"/>
  <c r="AJ659" i="11"/>
  <c r="AO659" i="11"/>
  <c r="AH659" i="11"/>
  <c r="AU659" i="11"/>
  <c r="AQ659" i="11"/>
  <c r="AS659" i="11"/>
  <c r="AF659" i="11"/>
  <c r="AG659" i="11"/>
  <c r="AN659" i="11"/>
  <c r="AT659" i="11"/>
  <c r="AR659" i="11"/>
  <c r="AM659" i="11"/>
  <c r="AL659" i="11"/>
  <c r="AE660" i="11"/>
  <c r="AN660" i="11"/>
  <c r="AS660" i="11"/>
  <c r="AF660" i="11"/>
  <c r="AG660" i="11"/>
  <c r="AQ660" i="11"/>
  <c r="AD660" i="11"/>
  <c r="AT660" i="11"/>
  <c r="AO660" i="11"/>
  <c r="AU660" i="11"/>
  <c r="AO661" i="11"/>
  <c r="AJ661" i="11"/>
  <c r="AG661" i="11"/>
  <c r="AF661" i="11"/>
  <c r="AH661" i="11"/>
  <c r="AP661" i="11"/>
  <c r="AN661" i="11"/>
  <c r="AU661" i="11"/>
  <c r="AL661" i="11"/>
  <c r="AE661" i="11"/>
  <c r="AR661" i="11"/>
  <c r="AP662" i="11"/>
  <c r="AK662" i="11"/>
  <c r="AM662" i="11"/>
  <c r="AQ662" i="11"/>
  <c r="AN662" i="11"/>
  <c r="AG662" i="11"/>
  <c r="AU662" i="11"/>
  <c r="AF662" i="11"/>
  <c r="AS662" i="11"/>
  <c r="AD662" i="11"/>
  <c r="AT662" i="11"/>
  <c r="AD663" i="11"/>
  <c r="AJ663" i="11"/>
  <c r="AN663" i="11"/>
  <c r="AL663" i="11"/>
  <c r="AC663" i="11"/>
  <c r="AE663" i="11"/>
  <c r="AH663" i="11"/>
  <c r="AF663" i="11"/>
  <c r="AG663" i="11"/>
  <c r="AU663" i="11"/>
  <c r="AQ663" i="11"/>
  <c r="AR663" i="11"/>
  <c r="AS663" i="11"/>
  <c r="AI663" i="11"/>
  <c r="AD664" i="11"/>
  <c r="AN664" i="11"/>
  <c r="AL664" i="11"/>
  <c r="AI664" i="11"/>
  <c r="AF664" i="11"/>
  <c r="AO664" i="11"/>
  <c r="AH664" i="11"/>
  <c r="AT664" i="11"/>
  <c r="AQ664" i="11"/>
  <c r="AC664" i="11"/>
  <c r="AU665" i="11"/>
  <c r="AM665" i="11"/>
  <c r="AJ665" i="11"/>
  <c r="AI665" i="11"/>
  <c r="AG665" i="11"/>
  <c r="AQ665" i="11"/>
  <c r="AL665" i="11"/>
  <c r="AH665" i="11"/>
  <c r="AP666" i="11"/>
  <c r="AK666" i="11"/>
  <c r="AE666" i="11"/>
  <c r="AU666" i="11"/>
  <c r="AO666" i="11"/>
  <c r="AS666" i="11"/>
  <c r="AD666" i="11"/>
  <c r="AN666" i="11"/>
  <c r="AM666" i="11"/>
  <c r="AR666" i="11"/>
  <c r="AF666" i="11"/>
  <c r="AI666" i="11"/>
  <c r="AC666" i="11"/>
  <c r="AT666" i="11"/>
  <c r="AQ667" i="11"/>
  <c r="AM667" i="11"/>
  <c r="AU667" i="11"/>
  <c r="AD667" i="11"/>
  <c r="AH667" i="11"/>
  <c r="AT667" i="11"/>
  <c r="AN667" i="11"/>
  <c r="AL667" i="11"/>
  <c r="AI667" i="11"/>
  <c r="AO667" i="11"/>
  <c r="AF667" i="11"/>
  <c r="AS667" i="11"/>
  <c r="AP668" i="11"/>
  <c r="AR668" i="11"/>
  <c r="AD668" i="11"/>
  <c r="AE668" i="11"/>
  <c r="AC668" i="11"/>
  <c r="AT668" i="11"/>
  <c r="AQ668" i="11"/>
  <c r="AK668" i="11"/>
  <c r="AL668" i="11"/>
  <c r="AN668" i="11"/>
  <c r="AI668" i="11"/>
  <c r="AF668" i="11"/>
  <c r="AJ668" i="11"/>
  <c r="AS595" i="11"/>
  <c r="AD592" i="11"/>
  <c r="AN590" i="11"/>
  <c r="AC588" i="11"/>
  <c r="AF586" i="11"/>
  <c r="AC584" i="11"/>
  <c r="AM581" i="11"/>
  <c r="AL579" i="11"/>
  <c r="AP577" i="11"/>
  <c r="AF575" i="11"/>
  <c r="AG573" i="11"/>
  <c r="AQ571" i="11"/>
  <c r="AQ569" i="11"/>
  <c r="AR628" i="11"/>
  <c r="AI606" i="11"/>
  <c r="AD580" i="11"/>
  <c r="AN585" i="11"/>
  <c r="AM583" i="11"/>
  <c r="AU581" i="11"/>
  <c r="AP579" i="11"/>
  <c r="AH572" i="11"/>
  <c r="AM571" i="11"/>
  <c r="AO599" i="11"/>
  <c r="AH575" i="11"/>
  <c r="AH616" i="11"/>
  <c r="AJ614" i="11"/>
  <c r="AM612" i="11"/>
  <c r="AQ610" i="11"/>
  <c r="AF607" i="11"/>
  <c r="AS605" i="11"/>
  <c r="AG603" i="11"/>
  <c r="AE599" i="11"/>
  <c r="AD597" i="11"/>
  <c r="AU595" i="11"/>
  <c r="AM592" i="11"/>
  <c r="AI590" i="11"/>
  <c r="AO588" i="11"/>
  <c r="AC585" i="11"/>
  <c r="AL583" i="11"/>
  <c r="AU580" i="11"/>
  <c r="AG579" i="11"/>
  <c r="AI576" i="11"/>
  <c r="AC574" i="11"/>
  <c r="AI572" i="11"/>
  <c r="AI571" i="11"/>
  <c r="AL568" i="11"/>
  <c r="AI598" i="11"/>
  <c r="AF574" i="11"/>
  <c r="AC616" i="11"/>
  <c r="AD614" i="11"/>
  <c r="AF612" i="11"/>
  <c r="AG610" i="11"/>
  <c r="AP607" i="11"/>
  <c r="AE605" i="11"/>
  <c r="AF603" i="11"/>
  <c r="AG601" i="11"/>
  <c r="AU599" i="11"/>
  <c r="AM596" i="11"/>
  <c r="AM594" i="11"/>
  <c r="AU592" i="11"/>
  <c r="AK589" i="11"/>
  <c r="AF587" i="11"/>
  <c r="AJ585" i="11"/>
  <c r="AI583" i="11"/>
  <c r="AL580" i="11"/>
  <c r="AP578" i="11"/>
  <c r="AL576" i="11"/>
  <c r="AI574" i="11"/>
  <c r="AO572" i="11"/>
  <c r="AD570" i="11"/>
  <c r="AM568" i="11"/>
  <c r="AD636" i="11"/>
  <c r="AC643" i="11"/>
  <c r="AM619" i="11"/>
  <c r="AC594" i="11"/>
  <c r="AO569" i="11"/>
  <c r="AJ608" i="11"/>
  <c r="AK616" i="11"/>
  <c r="AN613" i="11"/>
  <c r="AS611" i="11"/>
  <c r="AF609" i="11"/>
  <c r="AS607" i="11"/>
  <c r="AT605" i="11"/>
  <c r="AC602" i="11"/>
  <c r="AM601" i="11"/>
  <c r="AE598" i="11"/>
  <c r="AE596" i="11"/>
  <c r="AG594" i="11"/>
  <c r="AG591" i="11"/>
  <c r="AT589" i="11"/>
  <c r="AS587" i="11"/>
  <c r="AD584" i="11"/>
  <c r="AM582" i="11"/>
  <c r="AN580" i="11"/>
  <c r="AF578" i="11"/>
  <c r="AM576" i="11"/>
  <c r="AD574" i="11"/>
  <c r="AJ572" i="11"/>
  <c r="AC570" i="11"/>
  <c r="AE568" i="11"/>
  <c r="AJ615" i="11"/>
  <c r="AC618" i="11"/>
  <c r="AD593" i="11"/>
  <c r="AD568" i="11"/>
  <c r="AL598" i="11"/>
  <c r="AM669" i="11"/>
  <c r="AJ669" i="11"/>
  <c r="AL669" i="11"/>
  <c r="AE669" i="11"/>
  <c r="AS669" i="11"/>
  <c r="AQ669" i="11"/>
  <c r="AF669" i="11"/>
  <c r="AU669" i="11"/>
  <c r="AK669" i="11"/>
  <c r="AN670" i="11"/>
  <c r="AK670" i="11"/>
  <c r="AH670" i="11"/>
  <c r="AR670" i="11"/>
  <c r="AF670" i="11"/>
  <c r="AM670" i="11"/>
  <c r="AS670" i="11"/>
  <c r="AP670" i="11"/>
  <c r="AI670" i="11"/>
  <c r="AQ670" i="11"/>
  <c r="AJ670" i="11"/>
  <c r="AT670" i="11"/>
  <c r="AN671" i="11"/>
  <c r="AG671" i="11"/>
  <c r="AE671" i="11"/>
  <c r="AF671" i="11"/>
  <c r="AL671" i="11"/>
  <c r="AT671" i="11"/>
  <c r="AQ671" i="11"/>
  <c r="AU671" i="11"/>
  <c r="AK671" i="11"/>
  <c r="AI671" i="11"/>
  <c r="AP671" i="11"/>
  <c r="AK672" i="11"/>
  <c r="AN672" i="11"/>
  <c r="AI672" i="11"/>
  <c r="AR672" i="11"/>
  <c r="AT672" i="11"/>
  <c r="AP672" i="11"/>
  <c r="AF672" i="11"/>
  <c r="AM672" i="11"/>
  <c r="AQ672" i="11"/>
  <c r="AL672" i="11"/>
  <c r="AJ672" i="11"/>
  <c r="AU673" i="11"/>
  <c r="AQ673" i="11"/>
  <c r="AM673" i="11"/>
  <c r="AJ673" i="11"/>
  <c r="AK673" i="11"/>
  <c r="AH673" i="11"/>
  <c r="AI673" i="11"/>
  <c r="AF673" i="11"/>
  <c r="AD673" i="11"/>
  <c r="AE673" i="11"/>
  <c r="AR673" i="11"/>
  <c r="AH674" i="11"/>
  <c r="AK674" i="11"/>
  <c r="AP674" i="11"/>
  <c r="AF674" i="11"/>
  <c r="AL674" i="11"/>
  <c r="AM674" i="11"/>
  <c r="AR674" i="11"/>
  <c r="AE674" i="11"/>
  <c r="AO674" i="11"/>
  <c r="AS674" i="11"/>
  <c r="AK675" i="11"/>
  <c r="AI675" i="11"/>
  <c r="AE675" i="11"/>
  <c r="AR675" i="11"/>
  <c r="AF675" i="11"/>
  <c r="AD675" i="11"/>
  <c r="AQ675" i="11"/>
  <c r="AG675" i="11"/>
  <c r="AH675" i="11"/>
  <c r="AJ675" i="11"/>
  <c r="AP675" i="11"/>
  <c r="AO675" i="11"/>
  <c r="AL675" i="11"/>
  <c r="AO676" i="11"/>
  <c r="AJ676" i="11"/>
  <c r="AT676" i="11"/>
  <c r="AQ676" i="11"/>
  <c r="AL676" i="11"/>
  <c r="AN676" i="11"/>
  <c r="AM676" i="11"/>
  <c r="AS676" i="11"/>
  <c r="AF677" i="11"/>
  <c r="AH677" i="11"/>
  <c r="AI677" i="11"/>
  <c r="AC677" i="11"/>
  <c r="AM677" i="11"/>
  <c r="AO677" i="11"/>
  <c r="AK677" i="11"/>
  <c r="AJ677" i="11"/>
  <c r="AU677" i="11"/>
  <c r="AL677" i="11"/>
  <c r="AE677" i="11"/>
  <c r="AR677" i="11"/>
  <c r="AP678" i="11"/>
  <c r="AN678" i="11"/>
  <c r="AK678" i="11"/>
  <c r="AH678" i="11"/>
  <c r="AS678" i="11"/>
  <c r="AE678" i="11"/>
  <c r="AF678" i="11"/>
  <c r="AQ678" i="11"/>
  <c r="AC678" i="11"/>
  <c r="AR678" i="11"/>
  <c r="AT678" i="11"/>
  <c r="AF679" i="11"/>
  <c r="AD679" i="11"/>
  <c r="AE679" i="11"/>
  <c r="AK679" i="11"/>
  <c r="AP679" i="11"/>
  <c r="AC679" i="11"/>
  <c r="AT679" i="11"/>
  <c r="AN679" i="11"/>
  <c r="AL679" i="11"/>
  <c r="AI679" i="11"/>
  <c r="AJ679" i="11"/>
  <c r="AS680" i="11"/>
  <c r="AK680" i="11"/>
  <c r="AD680" i="11"/>
  <c r="AT680" i="11"/>
  <c r="AQ680" i="11"/>
  <c r="AG680" i="11"/>
  <c r="AH680" i="11"/>
  <c r="AN680" i="11"/>
  <c r="AL680" i="11"/>
  <c r="AC680" i="11"/>
  <c r="AI680" i="11"/>
  <c r="AO680" i="11"/>
  <c r="AP680" i="11"/>
  <c r="AF680" i="11"/>
  <c r="AM680" i="11"/>
  <c r="AU681" i="11"/>
  <c r="AR681" i="11"/>
  <c r="AK681" i="11"/>
  <c r="AS681" i="11"/>
  <c r="AN681" i="11"/>
  <c r="AT681" i="11"/>
  <c r="AM681" i="11"/>
  <c r="AJ681" i="11"/>
  <c r="AC681" i="11"/>
  <c r="AO681" i="11"/>
  <c r="AD681" i="11"/>
  <c r="AE681" i="11"/>
  <c r="AF682" i="11"/>
  <c r="AC682" i="11"/>
  <c r="AN682" i="11"/>
  <c r="AK682" i="11"/>
  <c r="AH682" i="11"/>
  <c r="AM682" i="11"/>
  <c r="AO682" i="11"/>
  <c r="AP682" i="11"/>
  <c r="AR682" i="11"/>
  <c r="AS682" i="11"/>
  <c r="AL682" i="11"/>
  <c r="AE682" i="11"/>
  <c r="AU682" i="11"/>
  <c r="AD682" i="11"/>
  <c r="AU683" i="11"/>
  <c r="AN683" i="11"/>
  <c r="AI683" i="11"/>
  <c r="AG683" i="11"/>
  <c r="AT683" i="11"/>
  <c r="AS683" i="11"/>
  <c r="AK683" i="11"/>
  <c r="AH683" i="11"/>
  <c r="AO684" i="11"/>
  <c r="AS684" i="11"/>
  <c r="AG684" i="11"/>
  <c r="AQ684" i="11"/>
  <c r="AC684" i="11"/>
  <c r="AK684" i="11"/>
  <c r="AU684" i="11"/>
  <c r="AT684" i="11"/>
  <c r="AP684" i="11"/>
  <c r="AN685" i="11"/>
  <c r="AH685" i="11"/>
  <c r="AJ685" i="11"/>
  <c r="AC685" i="11"/>
  <c r="AU685" i="11"/>
  <c r="AE685" i="11"/>
  <c r="AK685" i="11"/>
  <c r="AP685" i="11"/>
  <c r="AF685" i="11"/>
  <c r="AM685" i="11"/>
  <c r="AC686" i="11"/>
  <c r="AL686" i="11"/>
  <c r="AR686" i="11"/>
  <c r="AP686" i="11"/>
  <c r="AO686" i="11"/>
  <c r="AJ686" i="11"/>
  <c r="AN686" i="11"/>
  <c r="AM686" i="11"/>
  <c r="AD686" i="11"/>
  <c r="AG686" i="11"/>
  <c r="AS687" i="11"/>
  <c r="AD687" i="11"/>
  <c r="AC687" i="11"/>
  <c r="AU687" i="11"/>
  <c r="AK687" i="11"/>
  <c r="AN687" i="11"/>
  <c r="AI687" i="11"/>
  <c r="AF687" i="11"/>
  <c r="AL687" i="11"/>
  <c r="AE688" i="11"/>
  <c r="AT688" i="11"/>
  <c r="AL688" i="11"/>
  <c r="AN688" i="11"/>
  <c r="AH688" i="11"/>
  <c r="AI688" i="11"/>
  <c r="AP688" i="11"/>
  <c r="AU689" i="11"/>
  <c r="AC689" i="11"/>
  <c r="AJ689" i="11"/>
  <c r="AP689" i="11"/>
  <c r="AF689" i="11"/>
  <c r="AO689" i="11"/>
  <c r="AR689" i="11"/>
  <c r="AD689" i="11"/>
  <c r="AL689" i="11"/>
  <c r="AF690" i="11"/>
  <c r="AD690" i="11"/>
  <c r="AM690" i="11"/>
  <c r="AO690" i="11"/>
  <c r="AU690" i="11"/>
  <c r="AQ690" i="11"/>
  <c r="AG690" i="11"/>
  <c r="AR690" i="11"/>
  <c r="AG691" i="11"/>
  <c r="AQ691" i="11"/>
  <c r="AU691" i="11"/>
  <c r="AD691" i="11"/>
  <c r="AF691" i="11"/>
  <c r="AK691" i="11"/>
  <c r="AR691" i="11"/>
  <c r="AJ691" i="11"/>
  <c r="AH691" i="11"/>
  <c r="AI691" i="11"/>
  <c r="AO692" i="11"/>
  <c r="AD692" i="11"/>
  <c r="AE692" i="11"/>
  <c r="AN692" i="11"/>
  <c r="AR692" i="11"/>
  <c r="AL692" i="11"/>
  <c r="AS692" i="11"/>
  <c r="AI692" i="11"/>
  <c r="AT692" i="11"/>
  <c r="AQ692" i="11"/>
  <c r="AU693" i="11"/>
  <c r="AF693" i="11"/>
  <c r="AH693" i="11"/>
  <c r="AD693" i="11"/>
  <c r="AJ693" i="11"/>
  <c r="AK693" i="11"/>
  <c r="AL693" i="11"/>
  <c r="AM693" i="11"/>
  <c r="AG693" i="11"/>
  <c r="AR693" i="11"/>
  <c r="AK694" i="11"/>
  <c r="AO694" i="11"/>
  <c r="AQ694" i="11"/>
  <c r="AR694" i="11"/>
  <c r="AL694" i="11"/>
  <c r="AN694" i="11"/>
  <c r="AC694" i="11"/>
  <c r="AN695" i="11"/>
  <c r="AQ695" i="11"/>
  <c r="AF695" i="11"/>
  <c r="AJ695" i="11"/>
  <c r="AG695" i="11"/>
  <c r="AS695" i="11"/>
  <c r="AD695" i="11"/>
  <c r="AL695" i="11"/>
  <c r="AU696" i="11"/>
  <c r="AG696" i="11"/>
  <c r="AO696" i="11"/>
  <c r="AI696" i="11"/>
  <c r="AE696" i="11"/>
  <c r="AS696" i="11"/>
  <c r="AN696" i="11"/>
  <c r="AL697" i="11"/>
  <c r="AI697" i="11"/>
  <c r="AG697" i="11"/>
  <c r="AD697" i="11"/>
  <c r="AN697" i="11"/>
  <c r="AJ697" i="11"/>
  <c r="AS697" i="11"/>
  <c r="AF697" i="11"/>
  <c r="AC697" i="11"/>
  <c r="AE698" i="11"/>
  <c r="AQ698" i="11"/>
  <c r="AO698" i="11"/>
  <c r="AL698" i="11"/>
  <c r="AT698" i="11"/>
  <c r="AN699" i="11"/>
  <c r="AQ699" i="11"/>
  <c r="AT699" i="11"/>
  <c r="AO699" i="11"/>
  <c r="AE699" i="11"/>
  <c r="AJ699" i="11"/>
  <c r="AC699" i="11"/>
  <c r="AK700" i="11"/>
  <c r="AD700" i="11"/>
  <c r="AL700" i="11"/>
  <c r="AI700" i="11"/>
  <c r="AF700" i="11"/>
  <c r="AQ700" i="11"/>
  <c r="AH701" i="11"/>
  <c r="AC701" i="11"/>
  <c r="AD701" i="11"/>
  <c r="AK701" i="11"/>
  <c r="AR701" i="11"/>
  <c r="AQ702" i="11"/>
  <c r="AU702" i="11"/>
  <c r="AN702" i="11"/>
  <c r="AS702" i="11"/>
  <c r="AK702" i="11"/>
  <c r="AL702" i="11"/>
  <c r="AH702" i="11"/>
  <c r="AJ702" i="11"/>
  <c r="AF702" i="11"/>
  <c r="AC702" i="11"/>
  <c r="AU703" i="11"/>
  <c r="AM703" i="11"/>
  <c r="AF703" i="11"/>
  <c r="AL703" i="11"/>
  <c r="AN703" i="11"/>
  <c r="AT704" i="11"/>
  <c r="AF704" i="11"/>
  <c r="AU704" i="11"/>
  <c r="AG704" i="11"/>
  <c r="AE704" i="11"/>
  <c r="AK704" i="11"/>
  <c r="AH704" i="11"/>
  <c r="AL704" i="11"/>
  <c r="AN704" i="11"/>
  <c r="AI704" i="11"/>
  <c r="AO704" i="11"/>
  <c r="AH705" i="11"/>
  <c r="AS705" i="11"/>
  <c r="AG705" i="11"/>
  <c r="AK705" i="11"/>
  <c r="AJ705" i="11"/>
  <c r="AO706" i="11"/>
  <c r="AC706" i="11"/>
  <c r="AI706" i="11"/>
  <c r="AU706" i="11"/>
  <c r="AD706" i="11"/>
  <c r="AF706" i="11"/>
  <c r="AS706" i="11"/>
  <c r="AK706" i="11"/>
  <c r="AT707" i="11"/>
  <c r="AR707" i="11"/>
  <c r="AC707" i="11"/>
  <c r="AJ707" i="11"/>
  <c r="AL707" i="11"/>
  <c r="AG708" i="11"/>
  <c r="AF708" i="11"/>
  <c r="AR708" i="11"/>
  <c r="AD708" i="11"/>
  <c r="AS708" i="11"/>
  <c r="AH708" i="11"/>
  <c r="AJ708" i="11"/>
  <c r="AL708" i="11"/>
  <c r="AE708" i="11"/>
  <c r="AI709" i="11"/>
  <c r="AS709" i="11"/>
  <c r="AD709" i="11"/>
  <c r="AF709" i="11"/>
  <c r="AE709" i="11"/>
  <c r="AG709" i="11"/>
  <c r="AL709" i="11"/>
  <c r="AL710" i="11"/>
  <c r="AH710" i="11"/>
  <c r="AM710" i="11"/>
  <c r="AN710" i="11"/>
  <c r="AP710" i="11"/>
  <c r="AF710" i="11"/>
  <c r="AJ710" i="11"/>
  <c r="AT710" i="11"/>
  <c r="AR711" i="11"/>
  <c r="AJ711" i="11"/>
  <c r="AS711" i="11"/>
  <c r="AI711" i="11"/>
  <c r="AG711" i="11"/>
  <c r="AF711" i="11"/>
  <c r="AE712" i="11"/>
  <c r="AG712" i="11"/>
  <c r="AI712" i="11"/>
  <c r="AR712" i="11"/>
  <c r="AQ712" i="11"/>
  <c r="AF712" i="11"/>
  <c r="AL712" i="11"/>
  <c r="AT712" i="11"/>
  <c r="AI713" i="11"/>
  <c r="AM713" i="11"/>
  <c r="AO713" i="11"/>
  <c r="AG713" i="11"/>
  <c r="AT713" i="11"/>
  <c r="AQ714" i="11"/>
  <c r="AT714" i="11"/>
  <c r="AK714" i="11"/>
  <c r="AR714" i="11"/>
  <c r="AN714" i="11"/>
  <c r="AF714" i="11"/>
  <c r="AH714" i="11"/>
  <c r="AD714" i="11"/>
  <c r="AG714" i="11"/>
  <c r="AL715" i="11"/>
  <c r="AS715" i="11"/>
  <c r="AU715" i="11"/>
  <c r="AE715" i="11"/>
  <c r="AJ715" i="11"/>
  <c r="AK716" i="11"/>
  <c r="AE716" i="11"/>
  <c r="AF716" i="11"/>
  <c r="AI716" i="11"/>
  <c r="AQ716" i="11"/>
  <c r="AM716" i="11"/>
  <c r="AE717" i="11"/>
  <c r="AT717" i="11"/>
  <c r="AH717" i="11"/>
  <c r="AG717" i="11"/>
  <c r="AO718" i="11"/>
  <c r="AK718" i="11"/>
  <c r="AP718" i="11"/>
  <c r="AE718" i="11"/>
  <c r="AD718" i="11"/>
  <c r="AR718" i="11"/>
  <c r="AU718" i="11"/>
  <c r="AG718" i="11"/>
  <c r="AI719" i="11"/>
  <c r="AD719" i="11"/>
  <c r="AP719" i="11"/>
  <c r="AN719" i="11"/>
  <c r="AL719" i="11"/>
  <c r="AM720" i="11"/>
  <c r="AT720" i="11"/>
  <c r="AU720" i="11"/>
  <c r="AF720" i="11"/>
  <c r="AO720" i="11"/>
  <c r="AR720" i="11"/>
  <c r="AG720" i="11"/>
  <c r="AJ720" i="11"/>
  <c r="AE720" i="11"/>
  <c r="AL720" i="11"/>
  <c r="AU721" i="11"/>
  <c r="AD721" i="11"/>
  <c r="AK721" i="11"/>
  <c r="AC721" i="11"/>
  <c r="AG721" i="11"/>
  <c r="AL721" i="11"/>
  <c r="AM721" i="11"/>
  <c r="AU722" i="11"/>
  <c r="AI722" i="11"/>
  <c r="AF722" i="11"/>
  <c r="AN722" i="11"/>
  <c r="AG722" i="11"/>
  <c r="AK722" i="11"/>
  <c r="AH722" i="11"/>
  <c r="AE722" i="11"/>
  <c r="AC722" i="11"/>
  <c r="AH723" i="11"/>
  <c r="AJ723" i="11"/>
  <c r="AE723" i="11"/>
  <c r="AM724" i="11"/>
  <c r="AF724" i="11"/>
  <c r="AS724" i="11"/>
  <c r="AL724" i="11"/>
  <c r="AI724" i="11"/>
  <c r="AT724" i="11"/>
  <c r="AH724" i="11"/>
  <c r="AM725" i="11"/>
  <c r="AP725" i="11"/>
  <c r="AL725" i="11"/>
  <c r="AJ725" i="11"/>
  <c r="AG725" i="11"/>
  <c r="AR725" i="11"/>
  <c r="AC726" i="11"/>
  <c r="AQ726" i="11"/>
  <c r="AM726" i="11"/>
  <c r="AN726" i="11"/>
  <c r="AK726" i="11"/>
  <c r="AH726" i="11"/>
  <c r="AG726" i="11"/>
  <c r="AO726" i="11"/>
  <c r="AJ726" i="11"/>
  <c r="AQ727" i="11"/>
  <c r="AN727" i="11"/>
  <c r="AU727" i="11"/>
  <c r="AC727" i="11"/>
  <c r="AM727" i="11"/>
  <c r="AF727" i="11"/>
  <c r="AI727" i="11"/>
  <c r="AE728" i="11"/>
  <c r="AG728" i="11"/>
  <c r="AC728" i="11"/>
  <c r="AS728" i="11"/>
  <c r="AQ728" i="11"/>
  <c r="AT728" i="11"/>
  <c r="AO728" i="11"/>
  <c r="AI728" i="11"/>
  <c r="AR729" i="11"/>
  <c r="AN729" i="11"/>
  <c r="AC729" i="11"/>
  <c r="AH729" i="11"/>
  <c r="AQ730" i="11"/>
  <c r="AO730" i="11"/>
  <c r="AT730" i="11"/>
  <c r="AN730" i="11"/>
  <c r="AK730" i="11"/>
  <c r="AE730" i="11"/>
  <c r="AM730" i="11"/>
  <c r="AK731" i="11"/>
  <c r="AO731" i="11"/>
  <c r="AF731" i="11"/>
  <c r="AJ731" i="11"/>
  <c r="AT731" i="11"/>
  <c r="AQ731" i="11"/>
  <c r="AM732" i="11"/>
  <c r="AH732" i="11"/>
  <c r="AI732" i="11"/>
  <c r="AQ732" i="11"/>
  <c r="AK732" i="11"/>
  <c r="AO732" i="11"/>
  <c r="AF732" i="11"/>
  <c r="AK733" i="11"/>
  <c r="AL733" i="11"/>
  <c r="AM733" i="11"/>
  <c r="AJ733" i="11"/>
  <c r="AG733" i="11"/>
  <c r="AE733" i="11"/>
  <c r="AI734" i="11"/>
  <c r="AJ734" i="11"/>
  <c r="AU734" i="11"/>
  <c r="AP734" i="11"/>
  <c r="AD734" i="11"/>
  <c r="AK734" i="11"/>
  <c r="AQ734" i="11"/>
  <c r="AG734" i="11"/>
  <c r="AT735" i="11"/>
  <c r="AP735" i="11"/>
  <c r="AN735" i="11"/>
  <c r="AL735" i="11"/>
  <c r="AR735" i="11"/>
  <c r="AP736" i="11"/>
  <c r="AN736" i="11"/>
  <c r="AC736" i="11"/>
  <c r="AU736" i="11"/>
  <c r="AL736" i="11"/>
  <c r="AU737" i="11"/>
  <c r="AK737" i="11"/>
  <c r="AM737" i="11"/>
  <c r="AO737" i="11"/>
  <c r="AJ737" i="11"/>
  <c r="AL738" i="11"/>
  <c r="AI738" i="11"/>
  <c r="AN738" i="11"/>
  <c r="AH738" i="11"/>
  <c r="AU738" i="11"/>
  <c r="AO738" i="11"/>
  <c r="AT739" i="11"/>
  <c r="AR739" i="11"/>
  <c r="AO739" i="11"/>
  <c r="AE739" i="11"/>
  <c r="AH739" i="11"/>
  <c r="AL739" i="11"/>
  <c r="AN740" i="11"/>
  <c r="AT740" i="11"/>
  <c r="AE740" i="11"/>
  <c r="AF740" i="11"/>
  <c r="AQ740" i="11"/>
  <c r="AP740" i="11"/>
  <c r="AR741" i="11"/>
  <c r="AG741" i="11"/>
  <c r="AK741" i="11"/>
  <c r="AI741" i="11"/>
  <c r="AD741" i="11"/>
  <c r="AO741" i="11"/>
  <c r="AC742" i="11"/>
  <c r="AU742" i="11"/>
  <c r="AG742" i="11"/>
  <c r="AQ742" i="11"/>
  <c r="AP742" i="11"/>
  <c r="AR742" i="11"/>
  <c r="AE743" i="11"/>
  <c r="AL743" i="11"/>
  <c r="AN743" i="11"/>
  <c r="AQ743" i="11"/>
  <c r="AG743" i="11"/>
  <c r="AP743" i="11"/>
  <c r="AQ744" i="11"/>
  <c r="AF744" i="11"/>
  <c r="AK744" i="11"/>
  <c r="AC744" i="11"/>
  <c r="AH744" i="11"/>
  <c r="AR744" i="11"/>
  <c r="AI745" i="11"/>
  <c r="AK745" i="11"/>
  <c r="AE745" i="11"/>
  <c r="AL745" i="11"/>
  <c r="AD745" i="11"/>
  <c r="AJ746" i="11"/>
  <c r="AT746" i="11"/>
  <c r="AK746" i="11"/>
  <c r="AE746" i="11"/>
  <c r="AI746" i="11"/>
  <c r="AC746" i="11"/>
  <c r="AU746" i="11"/>
  <c r="AL747" i="11"/>
  <c r="AO747" i="11"/>
  <c r="AJ747" i="11"/>
  <c r="AG747" i="11"/>
  <c r="AQ748" i="11"/>
  <c r="AL748" i="11"/>
  <c r="AH748" i="11"/>
  <c r="AE748" i="11"/>
  <c r="AN748" i="11"/>
  <c r="AE749" i="11"/>
  <c r="AH749" i="11"/>
  <c r="AS749" i="11"/>
  <c r="AQ749" i="11"/>
  <c r="AI750" i="11"/>
  <c r="AT750" i="11"/>
  <c r="AQ750" i="11"/>
  <c r="AD750" i="11"/>
  <c r="AP750" i="11"/>
  <c r="AK751" i="11"/>
  <c r="AQ751" i="11"/>
  <c r="AF751" i="11"/>
  <c r="AM751" i="11"/>
  <c r="AQ752" i="11"/>
  <c r="AR752" i="11"/>
  <c r="AO752" i="11"/>
  <c r="AF752" i="11"/>
  <c r="AL752" i="11"/>
  <c r="AP752" i="11"/>
  <c r="AK753" i="11"/>
  <c r="AM753" i="11"/>
  <c r="AE753" i="11"/>
  <c r="AL753" i="11"/>
  <c r="AP753" i="11"/>
  <c r="AM754" i="11"/>
  <c r="AD754" i="11"/>
  <c r="AH754" i="11"/>
  <c r="AT754" i="11"/>
  <c r="AL754" i="11"/>
  <c r="AE754" i="11"/>
  <c r="AI755" i="11"/>
  <c r="AL755" i="11"/>
  <c r="AH755" i="11"/>
  <c r="AQ755" i="11"/>
  <c r="AO755" i="11"/>
  <c r="AP756" i="11"/>
  <c r="AO756" i="11"/>
  <c r="AT756" i="11"/>
  <c r="AL756" i="11"/>
  <c r="AC757" i="11"/>
  <c r="AT757" i="11"/>
  <c r="AL757" i="11"/>
  <c r="AM757" i="11"/>
  <c r="AI757" i="11"/>
  <c r="AK757" i="11"/>
  <c r="AQ757" i="11"/>
  <c r="AL758" i="11"/>
  <c r="AO758" i="11"/>
  <c r="AJ758" i="11"/>
  <c r="AF759" i="11"/>
  <c r="AK759" i="11"/>
  <c r="AE759" i="11"/>
  <c r="AH759" i="11"/>
  <c r="AU759" i="11"/>
  <c r="AT760" i="11"/>
  <c r="AJ760" i="11"/>
  <c r="AF760" i="11"/>
  <c r="AO760" i="11"/>
  <c r="AL760" i="11"/>
  <c r="AD760" i="11"/>
  <c r="AR761" i="11"/>
  <c r="AC761" i="11"/>
  <c r="AF761" i="11"/>
  <c r="AU762" i="11"/>
  <c r="AC762" i="11"/>
  <c r="AP762" i="11"/>
  <c r="AG762" i="11"/>
  <c r="AJ762" i="11"/>
  <c r="AD762" i="11"/>
  <c r="AF762" i="11"/>
  <c r="AE763" i="11"/>
  <c r="AU763" i="11"/>
  <c r="AQ763" i="11"/>
  <c r="AN763" i="11"/>
  <c r="AF763" i="11"/>
  <c r="AP764" i="11"/>
  <c r="AJ764" i="11"/>
  <c r="AN764" i="11"/>
  <c r="AU764" i="11"/>
  <c r="AU765" i="11"/>
  <c r="AR765" i="11"/>
  <c r="AF765" i="11"/>
  <c r="AL765" i="11"/>
  <c r="AG765" i="11"/>
  <c r="AT766" i="11"/>
  <c r="AI766" i="11"/>
  <c r="AM766" i="11"/>
  <c r="AD766" i="11"/>
  <c r="AC766" i="11"/>
  <c r="AR767" i="11"/>
  <c r="AI767" i="11"/>
  <c r="AH767" i="11"/>
  <c r="AU767" i="11"/>
  <c r="AM767" i="11"/>
  <c r="AE768" i="11"/>
  <c r="AO768" i="11"/>
  <c r="AR768" i="11"/>
  <c r="AD768" i="11"/>
  <c r="AD769" i="11"/>
  <c r="AI769" i="11"/>
  <c r="AK769" i="11"/>
  <c r="AU769" i="11"/>
  <c r="AP770" i="11"/>
  <c r="AF770" i="11"/>
  <c r="AH770" i="11"/>
  <c r="AO770" i="11"/>
  <c r="AM770" i="11"/>
  <c r="AK770" i="11"/>
  <c r="AQ771" i="11"/>
  <c r="AC771" i="11"/>
  <c r="AJ771" i="11"/>
  <c r="AN771" i="11"/>
  <c r="AD771" i="11"/>
  <c r="AC772" i="11"/>
  <c r="AI772" i="11"/>
  <c r="AN772" i="11"/>
  <c r="AO772" i="11"/>
  <c r="AK773" i="11"/>
  <c r="AC773" i="11"/>
  <c r="AP773" i="11"/>
  <c r="AM773" i="11"/>
  <c r="AI773" i="11"/>
  <c r="AQ773" i="11"/>
  <c r="AI774" i="11"/>
  <c r="AU774" i="11"/>
  <c r="AG774" i="11"/>
  <c r="AL774" i="11"/>
  <c r="AJ774" i="11"/>
  <c r="AO774" i="11"/>
  <c r="AM775" i="11"/>
  <c r="AL775" i="11"/>
  <c r="AE775" i="11"/>
  <c r="AK775" i="11"/>
  <c r="AI775" i="11"/>
  <c r="AR776" i="11"/>
  <c r="AJ776" i="11"/>
  <c r="AC776" i="11"/>
  <c r="AT776" i="11"/>
  <c r="AI777" i="11"/>
  <c r="AD777" i="11"/>
  <c r="AQ777" i="11"/>
  <c r="AF777" i="11"/>
  <c r="AS778" i="11"/>
  <c r="AL778" i="11"/>
  <c r="AO778" i="11"/>
  <c r="AJ778" i="11"/>
  <c r="AH779" i="11"/>
  <c r="AC779" i="11"/>
  <c r="AJ779" i="11"/>
  <c r="AU779" i="11"/>
  <c r="AT779" i="11"/>
  <c r="AU780" i="11"/>
  <c r="AT780" i="11"/>
  <c r="AI780" i="11"/>
  <c r="AK781" i="11"/>
  <c r="AU781" i="11"/>
  <c r="AR781" i="11"/>
  <c r="AF781" i="11"/>
  <c r="AT781" i="11"/>
  <c r="AL781" i="11"/>
  <c r="AP782" i="11"/>
  <c r="AD782" i="11"/>
  <c r="AT782" i="11"/>
  <c r="AM782" i="11"/>
  <c r="AH782" i="11"/>
  <c r="AJ700" i="11"/>
  <c r="AM698" i="11"/>
  <c r="AS694" i="11"/>
  <c r="AM691" i="11"/>
  <c r="AE689" i="11"/>
  <c r="AP687" i="11"/>
  <c r="AG682" i="11"/>
  <c r="AU676" i="11"/>
  <c r="AG669" i="11"/>
  <c r="AK762" i="11"/>
  <c r="AI760" i="11"/>
  <c r="AF756" i="11"/>
  <c r="AH750" i="11"/>
  <c r="AQ746" i="11"/>
  <c r="AF742" i="11"/>
  <c r="AS740" i="11"/>
  <c r="AM736" i="11"/>
  <c r="AJ732" i="11"/>
  <c r="AU728" i="11"/>
  <c r="AD720" i="11"/>
  <c r="AK710" i="11"/>
  <c r="AM702" i="11"/>
  <c r="AF688" i="11"/>
  <c r="AK738" i="11"/>
  <c r="AO700" i="11"/>
  <c r="AG698" i="11"/>
  <c r="AD694" i="11"/>
  <c r="AP690" i="11"/>
  <c r="AQ689" i="11"/>
  <c r="AG687" i="11"/>
  <c r="AG681" i="11"/>
  <c r="AE676" i="11"/>
  <c r="AE766" i="11"/>
  <c r="AT762" i="11"/>
  <c r="AR758" i="11"/>
  <c r="AN754" i="11"/>
  <c r="AG750" i="11"/>
  <c r="AO746" i="11"/>
  <c r="AI742" i="11"/>
  <c r="AP738" i="11"/>
  <c r="AE736" i="11"/>
  <c r="AN732" i="11"/>
  <c r="AL728" i="11"/>
  <c r="AH718" i="11"/>
  <c r="AU708" i="11"/>
  <c r="AP702" i="11"/>
  <c r="AN684" i="11"/>
  <c r="AU698" i="11"/>
  <c r="AL764" i="11"/>
  <c r="AG700" i="11"/>
  <c r="AS698" i="11"/>
  <c r="AU694" i="11"/>
  <c r="AT690" i="11"/>
  <c r="AJ688" i="11"/>
  <c r="AM687" i="11"/>
  <c r="AE680" i="11"/>
  <c r="AM675" i="11"/>
  <c r="AT768" i="11"/>
  <c r="AJ766" i="11"/>
  <c r="AN762" i="11"/>
  <c r="AG758" i="11"/>
  <c r="AC754" i="11"/>
  <c r="AL746" i="11"/>
  <c r="AS742" i="11"/>
  <c r="AH736" i="11"/>
  <c r="AT732" i="11"/>
  <c r="AN718" i="11"/>
  <c r="AI708" i="11"/>
  <c r="AU700" i="11"/>
  <c r="AQ719" i="11"/>
  <c r="AF713" i="11"/>
  <c r="AT697" i="11"/>
  <c r="AF694" i="11"/>
  <c r="AK686" i="11"/>
  <c r="AG678" i="11"/>
  <c r="AD672" i="11"/>
  <c r="AI768" i="11"/>
  <c r="AG764" i="11"/>
  <c r="AT758" i="11"/>
  <c r="AG754" i="11"/>
  <c r="AJ750" i="11"/>
  <c r="AD746" i="11"/>
  <c r="AK742" i="11"/>
  <c r="AD738" i="11"/>
  <c r="AF734" i="11"/>
  <c r="AL732" i="11"/>
  <c r="AO724" i="11"/>
  <c r="AU716" i="11"/>
  <c r="AH706" i="11"/>
  <c r="AS700" i="11"/>
  <c r="AN690" i="11"/>
  <c r="AJ696" i="11"/>
  <c r="AC693" i="11"/>
  <c r="AE690" i="11"/>
  <c r="AU688" i="11"/>
  <c r="AH686" i="11"/>
  <c r="AO672" i="11"/>
  <c r="AS762" i="11"/>
  <c r="AM758" i="11"/>
  <c r="AJ754" i="11"/>
  <c r="AM750" i="11"/>
  <c r="AF746" i="11"/>
  <c r="AS738" i="11"/>
  <c r="AL734" i="11"/>
  <c r="AH730" i="11"/>
  <c r="AQ722" i="11"/>
  <c r="AU714" i="11"/>
  <c r="AE706" i="11"/>
  <c r="AM697" i="11"/>
  <c r="AS761" i="11"/>
  <c r="AL716" i="11"/>
  <c r="AF738" i="11"/>
  <c r="AT696" i="11"/>
  <c r="AH692" i="11"/>
  <c r="AK689" i="11"/>
  <c r="AO688" i="11"/>
  <c r="AC683" i="11"/>
  <c r="AD676" i="11"/>
  <c r="AC672" i="11"/>
  <c r="AE760" i="11"/>
  <c r="AC756" i="11"/>
  <c r="AE752" i="11"/>
  <c r="AI748" i="11"/>
  <c r="AE744" i="11"/>
  <c r="AK740" i="11"/>
  <c r="AI736" i="11"/>
  <c r="AH734" i="11"/>
  <c r="AS730" i="11"/>
  <c r="AI720" i="11"/>
  <c r="AC712" i="11"/>
  <c r="AD704" i="11"/>
  <c r="AL696" i="11"/>
  <c r="AQ688" i="11"/>
  <c r="AI690" i="11"/>
  <c r="AT783" i="11"/>
  <c r="AH783" i="11"/>
  <c r="AP783" i="11"/>
  <c r="AC784" i="11"/>
  <c r="AL784" i="11"/>
  <c r="AI785" i="11"/>
  <c r="AJ785" i="11"/>
  <c r="AF785" i="11"/>
  <c r="AM786" i="11"/>
  <c r="AQ786" i="11"/>
  <c r="AQ787" i="11"/>
  <c r="AF787" i="11"/>
  <c r="AO787" i="11"/>
  <c r="AG787" i="11"/>
  <c r="AE788" i="11"/>
  <c r="AQ788" i="11"/>
  <c r="AH789" i="11"/>
  <c r="AN789" i="11"/>
  <c r="AP789" i="11"/>
  <c r="AL789" i="11"/>
  <c r="AI789" i="11"/>
  <c r="AK789" i="11"/>
  <c r="AM789" i="11"/>
  <c r="AD790" i="11"/>
  <c r="AL790" i="11"/>
  <c r="AS790" i="11"/>
  <c r="AJ791" i="11"/>
  <c r="AD791" i="11"/>
  <c r="AR791" i="11"/>
  <c r="AJ792" i="11"/>
  <c r="AU792" i="11"/>
  <c r="AU793" i="11"/>
  <c r="AE793" i="11"/>
  <c r="AF794" i="11"/>
  <c r="AQ794" i="11"/>
  <c r="AU795" i="11"/>
  <c r="AR795" i="11"/>
  <c r="AP795" i="11"/>
  <c r="AH795" i="11"/>
  <c r="AJ795" i="11"/>
  <c r="AG796" i="11"/>
  <c r="AN796" i="11"/>
  <c r="AO796" i="11"/>
  <c r="AS797" i="11"/>
  <c r="AG797" i="11"/>
  <c r="AT797" i="11"/>
  <c r="AJ799" i="11"/>
  <c r="AE799" i="11"/>
  <c r="AO799" i="11"/>
  <c r="AC800" i="11"/>
  <c r="AE800" i="11"/>
  <c r="AJ800" i="11"/>
  <c r="AR801" i="11"/>
  <c r="AC801" i="11"/>
  <c r="AK801" i="11"/>
  <c r="AQ801" i="11"/>
  <c r="AJ803" i="11"/>
  <c r="AD803" i="11"/>
  <c r="AU803" i="11"/>
  <c r="AG803" i="11"/>
  <c r="AH805" i="11"/>
  <c r="AP805" i="11"/>
  <c r="AG805" i="11"/>
  <c r="AJ805" i="11"/>
  <c r="AL806" i="11"/>
  <c r="AJ806" i="11"/>
  <c r="AS806" i="11"/>
  <c r="AH807" i="11"/>
  <c r="AD807" i="11"/>
  <c r="AO808" i="11"/>
  <c r="AR809" i="11"/>
  <c r="AL809" i="11"/>
  <c r="AI809" i="11"/>
  <c r="AU809" i="11"/>
  <c r="AF810" i="11"/>
  <c r="AG810" i="11"/>
  <c r="AL810" i="11"/>
  <c r="AP811" i="11"/>
  <c r="AS811" i="11"/>
  <c r="AC811" i="11"/>
  <c r="AI812" i="11"/>
  <c r="AD812" i="11"/>
  <c r="AH812" i="11"/>
  <c r="AR813" i="11"/>
  <c r="AK813" i="11"/>
  <c r="AO813" i="11"/>
  <c r="AL813" i="11"/>
  <c r="AI988" i="11"/>
  <c r="AN988" i="11"/>
  <c r="AN990" i="11"/>
  <c r="AD990" i="11"/>
  <c r="AT990" i="11"/>
  <c r="AI992" i="11"/>
  <c r="AP992" i="11"/>
  <c r="AJ992" i="11"/>
  <c r="AJ994" i="11"/>
  <c r="AU994" i="11"/>
  <c r="AL996" i="11"/>
  <c r="AF996" i="11"/>
  <c r="AQ998" i="11"/>
  <c r="AI998" i="11"/>
  <c r="AM998" i="11"/>
  <c r="AJ998" i="11"/>
  <c r="AH977" i="11"/>
  <c r="AP977" i="11"/>
  <c r="AI977" i="11"/>
  <c r="AO980" i="11"/>
  <c r="AD980" i="11"/>
  <c r="AL983" i="11"/>
  <c r="AM983" i="11"/>
  <c r="AP985" i="11"/>
  <c r="AT985" i="11"/>
  <c r="AK985" i="11"/>
  <c r="AM987" i="11"/>
  <c r="AC989" i="11"/>
  <c r="AQ989" i="11"/>
  <c r="AG989" i="11"/>
  <c r="AT993" i="11"/>
  <c r="AS993" i="11"/>
  <c r="AF995" i="11"/>
  <c r="AC995" i="11"/>
  <c r="AO995" i="11"/>
  <c r="AE995" i="11"/>
  <c r="AH999" i="11"/>
  <c r="AJ999" i="11"/>
  <c r="AI1001" i="11"/>
  <c r="AK1001" i="11"/>
  <c r="AF1001" i="11"/>
  <c r="AI981" i="11"/>
  <c r="AS981" i="11"/>
  <c r="AE984" i="11"/>
  <c r="AC984" i="11"/>
  <c r="AR984" i="11"/>
  <c r="AC986" i="11"/>
  <c r="AQ986" i="11"/>
  <c r="AO986" i="11"/>
  <c r="AL1000" i="11"/>
  <c r="AD1000" i="11"/>
  <c r="AH1000" i="11"/>
  <c r="AI1000" i="11"/>
  <c r="AP1000" i="11"/>
  <c r="AG1000" i="11"/>
  <c r="AU1002" i="11"/>
  <c r="AK1002" i="11"/>
  <c r="AH814" i="11"/>
  <c r="AU814" i="11"/>
  <c r="AF814" i="11"/>
  <c r="AE815" i="11"/>
  <c r="AD815" i="11"/>
  <c r="AK816" i="11"/>
  <c r="AC816" i="11"/>
  <c r="AM816" i="11"/>
  <c r="AC817" i="11"/>
  <c r="AO817" i="11"/>
  <c r="AN818" i="11"/>
  <c r="AP818" i="11"/>
  <c r="AQ818" i="11"/>
  <c r="AO818" i="11"/>
  <c r="AH819" i="11"/>
  <c r="AR819" i="11"/>
  <c r="AI819" i="11"/>
  <c r="AJ819" i="11"/>
  <c r="AF820" i="11"/>
  <c r="AT820" i="11"/>
  <c r="AS820" i="11"/>
  <c r="AD821" i="11"/>
  <c r="AC822" i="11"/>
  <c r="AT822" i="11"/>
  <c r="AK822" i="11"/>
  <c r="AP823" i="11"/>
  <c r="AN824" i="11"/>
  <c r="AQ824" i="11"/>
  <c r="AE824" i="11"/>
  <c r="AF824" i="11"/>
  <c r="AH824" i="11"/>
  <c r="AJ825" i="11"/>
  <c r="AQ825" i="11"/>
  <c r="AD826" i="11"/>
  <c r="AE826" i="11"/>
  <c r="AM826" i="11"/>
  <c r="AH827" i="11"/>
  <c r="AG827" i="11"/>
  <c r="AJ827" i="11"/>
  <c r="AL828" i="11"/>
  <c r="AM828" i="11"/>
  <c r="AN828" i="11"/>
  <c r="AD829" i="11"/>
  <c r="AS830" i="11"/>
  <c r="AE830" i="11"/>
  <c r="AJ830" i="11"/>
  <c r="AO830" i="11"/>
  <c r="AM830" i="11"/>
  <c r="AO831" i="11"/>
  <c r="AU831" i="11"/>
  <c r="AJ832" i="11"/>
  <c r="AN832" i="11"/>
  <c r="AT833" i="11"/>
  <c r="AI833" i="11"/>
  <c r="AQ834" i="11"/>
  <c r="AG834" i="11"/>
  <c r="AC835" i="11"/>
  <c r="AH835" i="11"/>
  <c r="AI835" i="11"/>
  <c r="AN836" i="11"/>
  <c r="AM836" i="11"/>
  <c r="AT836" i="11"/>
  <c r="AO837" i="11"/>
  <c r="AT838" i="11"/>
  <c r="AC838" i="11"/>
  <c r="AU838" i="11"/>
  <c r="AM839" i="11"/>
  <c r="AL839" i="11"/>
  <c r="AG840" i="11"/>
  <c r="AQ840" i="11"/>
  <c r="AL840" i="11"/>
  <c r="AN840" i="11"/>
  <c r="AF841" i="11"/>
  <c r="AQ841" i="11"/>
  <c r="AE841" i="11"/>
  <c r="AL842" i="11"/>
  <c r="AN842" i="11"/>
  <c r="AE842" i="11"/>
  <c r="AL843" i="11"/>
  <c r="AP843" i="11"/>
  <c r="AT843" i="11"/>
  <c r="AI844" i="11"/>
  <c r="AP844" i="11"/>
  <c r="AL844" i="11"/>
  <c r="AO844" i="11"/>
  <c r="AE845" i="11"/>
  <c r="AI845" i="11"/>
  <c r="AU845" i="11"/>
  <c r="AM845" i="11"/>
  <c r="AL845" i="11"/>
  <c r="AD845" i="11"/>
  <c r="AR845" i="11"/>
  <c r="AK846" i="11"/>
  <c r="AT846" i="11"/>
  <c r="AQ846" i="11"/>
  <c r="AF846" i="11"/>
  <c r="AC846" i="11"/>
  <c r="AN846" i="11"/>
  <c r="AR846" i="11"/>
  <c r="AE846" i="11"/>
  <c r="AL846" i="11"/>
  <c r="AO847" i="11"/>
  <c r="AU847" i="11"/>
  <c r="AT847" i="11"/>
  <c r="AI847" i="11"/>
  <c r="AU848" i="11"/>
  <c r="AQ848" i="11"/>
  <c r="AR848" i="11"/>
  <c r="AD848" i="11"/>
  <c r="AG848" i="11"/>
  <c r="AS848" i="11"/>
  <c r="AN848" i="11"/>
  <c r="AG849" i="11"/>
  <c r="AR849" i="11"/>
  <c r="AU849" i="11"/>
  <c r="AN849" i="11"/>
  <c r="AM849" i="11"/>
  <c r="AF850" i="11"/>
  <c r="AT850" i="11"/>
  <c r="AQ850" i="11"/>
  <c r="AR850" i="11"/>
  <c r="AU850" i="11"/>
  <c r="AE850" i="11"/>
  <c r="AG850" i="11"/>
  <c r="AC850" i="11"/>
  <c r="AP851" i="11"/>
  <c r="AE851" i="11"/>
  <c r="AS851" i="11"/>
  <c r="AO851" i="11"/>
  <c r="AU852" i="11"/>
  <c r="AR852" i="11"/>
  <c r="AJ852" i="11"/>
  <c r="AM852" i="11"/>
  <c r="AQ852" i="11"/>
  <c r="AO852" i="11"/>
  <c r="AM853" i="11"/>
  <c r="AI853" i="11"/>
  <c r="AC853" i="11"/>
  <c r="AN853" i="11"/>
  <c r="AS853" i="11"/>
  <c r="AT854" i="11"/>
  <c r="AQ854" i="11"/>
  <c r="AM854" i="11"/>
  <c r="AI854" i="11"/>
  <c r="AJ854" i="11"/>
  <c r="AF854" i="11"/>
  <c r="AD854" i="11"/>
  <c r="AN854" i="11"/>
  <c r="AL854" i="11"/>
  <c r="AJ855" i="11"/>
  <c r="AI855" i="11"/>
  <c r="AH855" i="11"/>
  <c r="AK855" i="11"/>
  <c r="AQ856" i="11"/>
  <c r="AE856" i="11"/>
  <c r="AH856" i="11"/>
  <c r="AU856" i="11"/>
  <c r="AF856" i="11"/>
  <c r="AJ856" i="11"/>
  <c r="AL856" i="11"/>
  <c r="AO856" i="11"/>
  <c r="AR856" i="11"/>
  <c r="AQ857" i="11"/>
  <c r="AM857" i="11"/>
  <c r="AJ857" i="11"/>
  <c r="AI857" i="11"/>
  <c r="AF857" i="11"/>
  <c r="AS857" i="11"/>
  <c r="AP857" i="11"/>
  <c r="AT858" i="11"/>
  <c r="AN858" i="11"/>
  <c r="AQ858" i="11"/>
  <c r="AR858" i="11"/>
  <c r="AH858" i="11"/>
  <c r="AP858" i="11"/>
  <c r="AJ858" i="11"/>
  <c r="AO858" i="11"/>
  <c r="AL858" i="11"/>
  <c r="AG858" i="11"/>
  <c r="AU858" i="11"/>
  <c r="AP859" i="11"/>
  <c r="AG859" i="11"/>
  <c r="AT859" i="11"/>
  <c r="AH859" i="11"/>
  <c r="AE860" i="11"/>
  <c r="AT860" i="11"/>
  <c r="AD861" i="11"/>
  <c r="AE861" i="11"/>
  <c r="AJ861" i="11"/>
  <c r="AS861" i="11"/>
  <c r="AP861" i="11"/>
  <c r="AT861" i="11"/>
  <c r="AM862" i="11"/>
  <c r="AQ862" i="11"/>
  <c r="AJ862" i="11"/>
  <c r="AH862" i="11"/>
  <c r="AR862" i="11"/>
  <c r="AO863" i="11"/>
  <c r="AT863" i="11"/>
  <c r="AC863" i="11"/>
  <c r="AM863" i="11"/>
  <c r="AL863" i="11"/>
  <c r="AI864" i="11"/>
  <c r="AN864" i="11"/>
  <c r="AI865" i="11"/>
  <c r="AF865" i="11"/>
  <c r="AS865" i="11"/>
  <c r="AM866" i="11"/>
  <c r="AT866" i="11"/>
  <c r="AL867" i="11"/>
  <c r="AK867" i="11"/>
  <c r="AL868" i="11"/>
  <c r="AI869" i="11"/>
  <c r="AC869" i="11"/>
  <c r="AK869" i="11"/>
  <c r="AN869" i="11"/>
  <c r="AM871" i="11"/>
  <c r="AR871" i="11"/>
  <c r="AQ871" i="11"/>
  <c r="AJ873" i="11"/>
  <c r="AP873" i="11"/>
  <c r="AO873" i="11"/>
  <c r="AI873" i="11"/>
  <c r="AJ874" i="11"/>
  <c r="AT874" i="11"/>
  <c r="AR874" i="11"/>
  <c r="AH875" i="11"/>
  <c r="AT875" i="11"/>
  <c r="AN875" i="11"/>
  <c r="AQ876" i="11"/>
  <c r="AP876" i="11"/>
  <c r="AE876" i="11"/>
  <c r="AP877" i="11"/>
  <c r="AG877" i="11"/>
  <c r="AS877" i="11"/>
  <c r="AH877" i="11"/>
  <c r="AQ877" i="11"/>
  <c r="AE877" i="11"/>
  <c r="AO878" i="11"/>
  <c r="AI878" i="11"/>
  <c r="AR879" i="11"/>
  <c r="AE879" i="11"/>
  <c r="AE880" i="11"/>
  <c r="AR880" i="11"/>
  <c r="AI880" i="11"/>
  <c r="AL881" i="11"/>
  <c r="AQ881" i="11"/>
  <c r="AT881" i="11"/>
  <c r="AG881" i="11"/>
  <c r="AC881" i="11"/>
  <c r="AO881" i="11"/>
  <c r="AI881" i="11"/>
  <c r="AF881" i="11"/>
  <c r="AJ882" i="11"/>
  <c r="AU882" i="11"/>
  <c r="AT882" i="11"/>
  <c r="AS883" i="11"/>
  <c r="AU883" i="11"/>
  <c r="AO884" i="11"/>
  <c r="AP884" i="11"/>
  <c r="AM884" i="11"/>
  <c r="AG884" i="11"/>
  <c r="AM885" i="11"/>
  <c r="AI885" i="11"/>
  <c r="AF885" i="11"/>
  <c r="AP885" i="11"/>
  <c r="AC886" i="11"/>
  <c r="AS886" i="11"/>
  <c r="AI886" i="11"/>
  <c r="AJ887" i="11"/>
  <c r="AH887" i="11"/>
  <c r="AQ888" i="11"/>
  <c r="AD888" i="11"/>
  <c r="AC888" i="11"/>
  <c r="AU888" i="11"/>
  <c r="AK889" i="11"/>
  <c r="AF889" i="11"/>
  <c r="AC889" i="11"/>
  <c r="AS889" i="11"/>
  <c r="AK890" i="11"/>
  <c r="AE890" i="11"/>
  <c r="AP890" i="11"/>
  <c r="AD891" i="11"/>
  <c r="AM891" i="11"/>
  <c r="AC891" i="11"/>
  <c r="AT891" i="11"/>
  <c r="AJ892" i="11"/>
  <c r="AL892" i="11"/>
  <c r="AD892" i="11"/>
  <c r="AF893" i="11"/>
  <c r="AN893" i="11"/>
  <c r="AH893" i="11"/>
  <c r="AU894" i="11"/>
  <c r="AO894" i="11"/>
  <c r="AG894" i="11"/>
  <c r="AL894" i="11"/>
  <c r="AT895" i="11"/>
  <c r="AG895" i="11"/>
  <c r="AR895" i="11"/>
  <c r="AO896" i="11"/>
  <c r="AH896" i="11"/>
  <c r="AQ896" i="11"/>
  <c r="AP896" i="11"/>
  <c r="AK897" i="11"/>
  <c r="AM897" i="11"/>
  <c r="AQ897" i="11"/>
  <c r="AT897" i="11"/>
  <c r="AR897" i="11"/>
  <c r="AF898" i="11"/>
  <c r="AS898" i="11"/>
  <c r="AM898" i="11"/>
  <c r="AN898" i="11"/>
  <c r="AN899" i="11"/>
  <c r="AI899" i="11"/>
  <c r="AP899" i="11"/>
  <c r="AN900" i="11"/>
  <c r="AE900" i="11"/>
  <c r="AO900" i="11"/>
  <c r="AI900" i="11"/>
  <c r="AI901" i="11"/>
  <c r="AG901" i="11"/>
  <c r="AR901" i="11"/>
  <c r="AM901" i="11"/>
  <c r="AT901" i="11"/>
  <c r="AH902" i="11"/>
  <c r="AG902" i="11"/>
  <c r="AC902" i="11"/>
  <c r="AG903" i="11"/>
  <c r="AI903" i="11"/>
  <c r="AC903" i="11"/>
  <c r="AL904" i="11"/>
  <c r="AJ904" i="11"/>
  <c r="AN904" i="11"/>
  <c r="AN905" i="11"/>
  <c r="AJ905" i="11"/>
  <c r="AS905" i="11"/>
  <c r="AK905" i="11"/>
  <c r="AC905" i="11"/>
  <c r="AC906" i="11"/>
  <c r="AI906" i="11"/>
  <c r="AP906" i="11"/>
  <c r="AU907" i="11"/>
  <c r="AM907" i="11"/>
  <c r="AP907" i="11"/>
  <c r="AC907" i="11"/>
  <c r="AD907" i="11"/>
  <c r="AF908" i="11"/>
  <c r="AU908" i="11"/>
  <c r="AM908" i="11"/>
  <c r="AD908" i="11"/>
  <c r="AG909" i="11"/>
  <c r="AJ909" i="11"/>
  <c r="AE909" i="11"/>
  <c r="AM909" i="11"/>
  <c r="AQ910" i="11"/>
  <c r="AN910" i="11"/>
  <c r="AS910" i="11"/>
  <c r="AM910" i="11"/>
  <c r="AJ911" i="11"/>
  <c r="AS911" i="11"/>
  <c r="AT911" i="11"/>
  <c r="AF912" i="11"/>
  <c r="AK912" i="11"/>
  <c r="AC912" i="11"/>
  <c r="AI913" i="11"/>
  <c r="AK913" i="11"/>
  <c r="AH914" i="11"/>
  <c r="AQ914" i="11"/>
  <c r="AD914" i="11"/>
  <c r="AI914" i="11"/>
  <c r="AU915" i="11"/>
  <c r="AR915" i="11"/>
  <c r="AM915" i="11"/>
  <c r="AL915" i="11"/>
  <c r="AR882" i="11"/>
  <c r="AP875" i="11"/>
  <c r="AI870" i="11"/>
  <c r="AO867" i="11"/>
  <c r="AF863" i="11"/>
  <c r="AR861" i="11"/>
  <c r="AP883" i="11"/>
  <c r="AO875" i="11"/>
  <c r="AD871" i="11"/>
  <c r="AE866" i="11"/>
  <c r="AI860" i="11"/>
  <c r="AN891" i="11"/>
  <c r="AE885" i="11"/>
  <c r="AM879" i="11"/>
  <c r="AP872" i="11"/>
  <c r="AH868" i="11"/>
  <c r="AO879" i="11"/>
  <c r="AK872" i="11"/>
  <c r="AG868" i="11"/>
  <c r="AO864" i="11"/>
  <c r="AL860" i="11"/>
  <c r="AM851" i="11"/>
  <c r="AL838" i="11"/>
  <c r="AL824" i="11"/>
  <c r="AO1002" i="11"/>
  <c r="AF980" i="11"/>
  <c r="AH883" i="11"/>
  <c r="AK857" i="11"/>
  <c r="AK853" i="11"/>
  <c r="AH849" i="11"/>
  <c r="AE832" i="11"/>
  <c r="AG816" i="11"/>
  <c r="AJ813" i="11"/>
  <c r="AD865" i="11"/>
  <c r="AF859" i="11"/>
  <c r="AP846" i="11"/>
  <c r="AM822" i="11"/>
  <c r="AI995" i="11"/>
  <c r="AL807" i="11"/>
  <c r="AM840" i="11"/>
  <c r="AO1001" i="11"/>
  <c r="AC852" i="11"/>
  <c r="AO803" i="11"/>
  <c r="AI834" i="11"/>
  <c r="AT804" i="11"/>
  <c r="AS855" i="11"/>
  <c r="AU822" i="11"/>
  <c r="AT998" i="11"/>
  <c r="AL831" i="11"/>
  <c r="AN816" i="11"/>
  <c r="AU805" i="11"/>
  <c r="AQ842" i="11"/>
  <c r="AG822" i="11"/>
  <c r="AR985" i="11"/>
  <c r="AH799" i="11"/>
  <c r="AL836" i="11"/>
  <c r="AG847" i="11"/>
  <c r="AP796" i="11"/>
  <c r="AM824" i="11"/>
  <c r="AK797" i="11"/>
  <c r="AK851" i="11"/>
  <c r="AL874" i="11"/>
  <c r="AH869" i="11"/>
  <c r="AS863" i="11"/>
  <c r="AU859" i="11"/>
  <c r="AT879" i="11"/>
  <c r="AO871" i="11"/>
  <c r="AG866" i="11"/>
  <c r="AG885" i="11"/>
  <c r="AI877" i="11"/>
  <c r="AS870" i="11"/>
  <c r="AP867" i="11"/>
  <c r="AL876" i="11"/>
  <c r="AN870" i="11"/>
  <c r="AQ864" i="11"/>
  <c r="AN860" i="11"/>
  <c r="AG830" i="11"/>
  <c r="AR821" i="11"/>
  <c r="AL984" i="11"/>
  <c r="AF998" i="11"/>
  <c r="AK883" i="11"/>
  <c r="AH872" i="11"/>
  <c r="AG856" i="11"/>
  <c r="AL853" i="11"/>
  <c r="AP849" i="11"/>
  <c r="AK845" i="11"/>
  <c r="AH828" i="11"/>
  <c r="AR805" i="11"/>
  <c r="AH863" i="11"/>
  <c r="AD859" i="11"/>
  <c r="AK838" i="11"/>
  <c r="AD818" i="11"/>
  <c r="AJ985" i="11"/>
  <c r="AM799" i="11"/>
  <c r="AF836" i="11"/>
  <c r="AC977" i="11"/>
  <c r="AK832" i="11"/>
  <c r="AO820" i="11"/>
  <c r="AN793" i="11"/>
  <c r="AF874" i="11"/>
  <c r="AJ869" i="11"/>
  <c r="AH865" i="11"/>
  <c r="AG863" i="11"/>
  <c r="AI859" i="11"/>
  <c r="AE874" i="11"/>
  <c r="AE869" i="11"/>
  <c r="AS864" i="11"/>
  <c r="AL883" i="11"/>
  <c r="AC877" i="11"/>
  <c r="AP869" i="11"/>
  <c r="AG867" i="11"/>
  <c r="AC876" i="11"/>
  <c r="AC870" i="11"/>
  <c r="AS866" i="11"/>
  <c r="AM855" i="11"/>
  <c r="AS847" i="11"/>
  <c r="AL830" i="11"/>
  <c r="AI818" i="11"/>
  <c r="AJ984" i="11"/>
  <c r="AR998" i="11"/>
  <c r="AJ883" i="11"/>
  <c r="AQ863" i="11"/>
  <c r="AF855" i="11"/>
  <c r="AF851" i="11"/>
  <c r="AQ849" i="11"/>
  <c r="AJ845" i="11"/>
  <c r="AI828" i="11"/>
  <c r="AJ1001" i="11"/>
  <c r="AT862" i="11"/>
  <c r="AI856" i="11"/>
  <c r="AL834" i="11"/>
  <c r="AI817" i="11"/>
  <c r="AK795" i="11"/>
  <c r="AT823" i="11"/>
  <c r="AT809" i="11"/>
  <c r="AD828" i="11"/>
  <c r="AQ785" i="11"/>
  <c r="AE1001" i="11"/>
  <c r="AH786" i="11"/>
  <c r="AE847" i="11"/>
  <c r="AC878" i="11"/>
  <c r="AT869" i="11"/>
  <c r="AK865" i="11"/>
  <c r="AI862" i="11"/>
  <c r="AO859" i="11"/>
  <c r="AI888" i="11"/>
  <c r="AJ878" i="11"/>
  <c r="AP874" i="11"/>
  <c r="AS868" i="11"/>
  <c r="AD864" i="11"/>
  <c r="AH890" i="11"/>
  <c r="AJ876" i="11"/>
  <c r="AS869" i="11"/>
  <c r="AQ866" i="11"/>
  <c r="AH873" i="11"/>
  <c r="AO869" i="11"/>
  <c r="AU866" i="11"/>
  <c r="AH864" i="11"/>
  <c r="AR855" i="11"/>
  <c r="AD847" i="11"/>
  <c r="AR829" i="11"/>
  <c r="AG995" i="11"/>
  <c r="AQ996" i="11"/>
  <c r="AH879" i="11"/>
  <c r="AK863" i="11"/>
  <c r="AG855" i="11"/>
  <c r="AI851" i="11"/>
  <c r="AJ848" i="11"/>
  <c r="AN845" i="11"/>
  <c r="AL823" i="11"/>
  <c r="AH989" i="11"/>
  <c r="AJ885" i="11"/>
  <c r="AD862" i="11"/>
  <c r="AT856" i="11"/>
  <c r="AH834" i="11"/>
  <c r="AI814" i="11"/>
  <c r="AP990" i="11"/>
  <c r="AF791" i="11"/>
  <c r="AU821" i="11"/>
  <c r="AI807" i="11"/>
  <c r="AI825" i="11"/>
  <c r="AJ990" i="11"/>
  <c r="AL808" i="11"/>
  <c r="AO848" i="11"/>
  <c r="AL988" i="11"/>
  <c r="AJ871" i="11"/>
  <c r="AJ868" i="11"/>
  <c r="AL865" i="11"/>
  <c r="AG862" i="11"/>
  <c r="AL859" i="11"/>
  <c r="AO874" i="11"/>
  <c r="AC868" i="11"/>
  <c r="AL864" i="11"/>
  <c r="AL873" i="11"/>
  <c r="AO868" i="11"/>
  <c r="AD866" i="11"/>
  <c r="AK873" i="11"/>
  <c r="AU869" i="11"/>
  <c r="AO865" i="11"/>
  <c r="AR853" i="11"/>
  <c r="AI842" i="11"/>
  <c r="AF826" i="11"/>
  <c r="AU816" i="11"/>
  <c r="AJ993" i="11"/>
  <c r="AC990" i="11"/>
  <c r="AK879" i="11"/>
  <c r="AM860" i="11"/>
  <c r="AO855" i="11"/>
  <c r="AD851" i="11"/>
  <c r="AP848" i="11"/>
  <c r="AO840" i="11"/>
  <c r="AH820" i="11"/>
  <c r="AJ989" i="11"/>
  <c r="AE870" i="11"/>
  <c r="AF862" i="11"/>
  <c r="AI852" i="11"/>
  <c r="AU826" i="11"/>
  <c r="AK990" i="11"/>
  <c r="AE791" i="11"/>
  <c r="AO853" i="11"/>
  <c r="AM820" i="11"/>
  <c r="AN795" i="11"/>
  <c r="AU865" i="11"/>
  <c r="AO814" i="11"/>
  <c r="AS802" i="11"/>
  <c r="AJ829" i="11"/>
  <c r="AE871" i="11"/>
  <c r="AF867" i="11"/>
  <c r="AQ865" i="11"/>
  <c r="AH861" i="11"/>
  <c r="AI858" i="11"/>
  <c r="AE875" i="11"/>
  <c r="AF871" i="11"/>
  <c r="AT868" i="11"/>
  <c r="AU862" i="11"/>
  <c r="AJ881" i="11"/>
  <c r="AE873" i="11"/>
  <c r="AR868" i="11"/>
  <c r="AR866" i="11"/>
  <c r="AN873" i="11"/>
  <c r="AK868" i="11"/>
  <c r="AE865" i="11"/>
  <c r="AR860" i="11"/>
  <c r="AU853" i="11"/>
  <c r="AI826" i="11"/>
  <c r="AR814" i="11"/>
  <c r="AH985" i="11"/>
  <c r="AK887" i="11"/>
  <c r="AJ879" i="11"/>
  <c r="AS859" i="11"/>
  <c r="AK854" i="11"/>
  <c r="AI850" i="11"/>
  <c r="AF847" i="11"/>
  <c r="AH836" i="11"/>
  <c r="AK820" i="11"/>
  <c r="AK980" i="11"/>
  <c r="AQ868" i="11"/>
  <c r="AG861" i="11"/>
  <c r="AF852" i="11"/>
  <c r="AP826" i="11"/>
  <c r="AK984" i="11"/>
  <c r="AG811" i="11"/>
  <c r="AR783" i="11"/>
  <c r="AO849" i="11"/>
  <c r="AO984" i="11"/>
  <c r="AR784" i="11"/>
  <c r="AN862" i="11"/>
  <c r="AI980" i="11"/>
  <c r="AF839" i="11"/>
  <c r="AM811" i="11"/>
  <c r="AJ801" i="11"/>
  <c r="AT916" i="11"/>
  <c r="AQ916" i="11"/>
  <c r="AP917" i="11"/>
  <c r="AJ917" i="11"/>
  <c r="AM917" i="11"/>
  <c r="AT918" i="11"/>
  <c r="AH918" i="11"/>
  <c r="AI919" i="11"/>
  <c r="AJ919" i="11"/>
  <c r="AO919" i="11"/>
  <c r="AR920" i="11"/>
  <c r="AI920" i="11"/>
  <c r="AL921" i="11"/>
  <c r="AI921" i="11"/>
  <c r="AS921" i="11"/>
  <c r="AR922" i="11"/>
  <c r="AP922" i="11"/>
  <c r="AL923" i="11"/>
  <c r="AI923" i="11"/>
  <c r="AM923" i="11"/>
  <c r="AO923" i="11"/>
  <c r="AN924" i="11"/>
  <c r="AP924" i="11"/>
  <c r="AJ924" i="11"/>
  <c r="AQ924" i="11"/>
  <c r="AJ925" i="11"/>
  <c r="AH925" i="11"/>
  <c r="AF926" i="11"/>
  <c r="AN926" i="11"/>
  <c r="AO926" i="11"/>
  <c r="AH926" i="11"/>
  <c r="AG926" i="11"/>
  <c r="AM927" i="11"/>
  <c r="AR927" i="11"/>
  <c r="AO927" i="11"/>
  <c r="AJ927" i="11"/>
  <c r="AI927" i="11"/>
  <c r="AO426" i="11"/>
  <c r="AN312" i="11"/>
  <c r="AS318" i="11"/>
  <c r="AR321" i="11"/>
  <c r="AI324" i="11"/>
  <c r="AI332" i="11"/>
  <c r="AR336" i="11"/>
  <c r="AT338" i="11"/>
  <c r="AI340" i="11"/>
  <c r="AM348" i="11"/>
  <c r="AO349" i="11"/>
  <c r="AI356" i="11"/>
  <c r="AT362" i="11"/>
  <c r="AI364" i="11"/>
  <c r="AI372" i="11"/>
  <c r="AT378" i="11"/>
  <c r="AS382" i="11"/>
  <c r="AP386" i="11"/>
  <c r="AS397" i="11"/>
  <c r="AF398" i="11"/>
  <c r="AQ401" i="11"/>
  <c r="AT414" i="11"/>
  <c r="AD415" i="11"/>
  <c r="AT415" i="11"/>
  <c r="AU4" i="11"/>
  <c r="AS41" i="11"/>
  <c r="AU45" i="11"/>
  <c r="BA10" i="11"/>
  <c r="AQ44" i="11"/>
  <c r="AO41" i="11"/>
  <c r="BA6" i="11"/>
  <c r="BA13" i="11"/>
  <c r="AK10" i="11"/>
  <c r="AT48" i="11"/>
  <c r="AE40" i="11"/>
  <c r="BA9" i="11"/>
  <c r="AN44" i="11"/>
  <c r="BA7" i="11"/>
  <c r="BA5" i="11"/>
  <c r="BA8" i="11"/>
  <c r="AF11" i="11"/>
  <c r="AY15" i="11"/>
  <c r="AD14" i="11"/>
  <c r="AF55" i="11"/>
  <c r="AF18" i="11"/>
  <c r="AE15" i="11"/>
  <c r="AP27" i="11"/>
  <c r="AI27" i="11"/>
  <c r="AO20" i="11"/>
  <c r="AP32" i="11"/>
  <c r="AF304" i="11"/>
  <c r="AG304" i="11"/>
  <c r="AC304" i="11"/>
  <c r="AT304" i="11"/>
  <c r="AK304" i="11"/>
  <c r="AN304" i="11"/>
  <c r="AL304" i="11"/>
  <c r="AP305" i="11"/>
  <c r="AF305" i="11"/>
  <c r="AH305" i="11"/>
  <c r="AE305" i="11"/>
  <c r="AO305" i="11"/>
  <c r="AU305" i="11"/>
  <c r="AR305" i="11"/>
  <c r="AR306" i="11"/>
  <c r="AH306" i="11"/>
  <c r="AK306" i="11"/>
  <c r="AF306" i="11"/>
  <c r="AJ306" i="11"/>
  <c r="AO306" i="11"/>
  <c r="AC306" i="11"/>
  <c r="AU307" i="11"/>
  <c r="AP307" i="11"/>
  <c r="AE307" i="11"/>
  <c r="AD307" i="11"/>
  <c r="AJ307" i="11"/>
  <c r="AL307" i="11"/>
  <c r="AK308" i="11"/>
  <c r="AD308" i="11"/>
  <c r="AS308" i="11"/>
  <c r="AC308" i="11"/>
  <c r="AT308" i="11"/>
  <c r="AE308" i="11"/>
  <c r="AL308" i="11"/>
  <c r="AL309" i="11"/>
  <c r="AE309" i="11"/>
  <c r="AN309" i="11"/>
  <c r="AP309" i="11"/>
  <c r="AQ309" i="11"/>
  <c r="AG309" i="11"/>
  <c r="AT309" i="11"/>
  <c r="AC309" i="11"/>
  <c r="AC310" i="11"/>
  <c r="AE310" i="11"/>
  <c r="AS310" i="11"/>
  <c r="AL310" i="11"/>
  <c r="AI310" i="11"/>
  <c r="AO311" i="11"/>
  <c r="AC311" i="11"/>
  <c r="AF311" i="11"/>
  <c r="AJ311" i="11"/>
  <c r="AE311" i="11"/>
  <c r="AU311" i="11"/>
  <c r="AM311" i="11"/>
  <c r="AO312" i="11"/>
  <c r="AC312" i="11"/>
  <c r="AE312" i="11"/>
  <c r="AD312" i="11"/>
  <c r="AK312" i="11"/>
  <c r="AF313" i="11"/>
  <c r="AO313" i="11"/>
  <c r="AC313" i="11"/>
  <c r="AJ313" i="11"/>
  <c r="AU313" i="11"/>
  <c r="AS314" i="11"/>
  <c r="AJ314" i="11"/>
  <c r="AO314" i="11"/>
  <c r="AE314" i="11"/>
  <c r="AD314" i="11"/>
  <c r="AC314" i="11"/>
  <c r="AQ314" i="11"/>
  <c r="AJ315" i="11"/>
  <c r="AK315" i="11"/>
  <c r="AE315" i="11"/>
  <c r="AM315" i="11"/>
  <c r="AC315" i="11"/>
  <c r="AL315" i="11"/>
  <c r="AT316" i="11"/>
  <c r="AE316" i="11"/>
  <c r="AC316" i="11"/>
  <c r="AH316" i="11"/>
  <c r="AL316" i="11"/>
  <c r="AF317" i="11"/>
  <c r="AJ317" i="11"/>
  <c r="AD317" i="11"/>
  <c r="AH317" i="11"/>
  <c r="AU317" i="11"/>
  <c r="AC317" i="11"/>
  <c r="AG317" i="11"/>
  <c r="AK318" i="11"/>
  <c r="AU318" i="11"/>
  <c r="AP318" i="11"/>
  <c r="AD318" i="11"/>
  <c r="AO318" i="11"/>
  <c r="AE318" i="11"/>
  <c r="AC318" i="11"/>
  <c r="AR318" i="11"/>
  <c r="AT319" i="11"/>
  <c r="AH319" i="11"/>
  <c r="AD319" i="11"/>
  <c r="AM319" i="11"/>
  <c r="AF319" i="11"/>
  <c r="AE319" i="11"/>
  <c r="AC319" i="11"/>
  <c r="AJ319" i="11"/>
  <c r="AT320" i="11"/>
  <c r="AC320" i="11"/>
  <c r="AO320" i="11"/>
  <c r="AF320" i="11"/>
  <c r="AI320" i="11"/>
  <c r="AG320" i="11"/>
  <c r="AS320" i="11"/>
  <c r="AM321" i="11"/>
  <c r="AC321" i="11"/>
  <c r="AT321" i="11"/>
  <c r="AU321" i="11"/>
  <c r="AL321" i="11"/>
  <c r="AH321" i="11"/>
  <c r="AS321" i="11"/>
  <c r="AF322" i="11"/>
  <c r="AM322" i="11"/>
  <c r="AO322" i="11"/>
  <c r="AE322" i="11"/>
  <c r="AR322" i="11"/>
  <c r="AJ322" i="11"/>
  <c r="AU322" i="11"/>
  <c r="AK322" i="11"/>
  <c r="AG322" i="11"/>
  <c r="AN323" i="11"/>
  <c r="AJ323" i="11"/>
  <c r="AE323" i="11"/>
  <c r="AL323" i="11"/>
  <c r="AO323" i="11"/>
  <c r="AH323" i="11"/>
  <c r="AQ323" i="11"/>
  <c r="AI323" i="11"/>
  <c r="AF323" i="11"/>
  <c r="AG324" i="11"/>
  <c r="AE324" i="11"/>
  <c r="AT324" i="11"/>
  <c r="AN324" i="11"/>
  <c r="AH324" i="11"/>
  <c r="AL324" i="11"/>
  <c r="AG325" i="11"/>
  <c r="AR325" i="11"/>
  <c r="AP325" i="11"/>
  <c r="AM325" i="11"/>
  <c r="AQ325" i="11"/>
  <c r="AK326" i="11"/>
  <c r="AT326" i="11"/>
  <c r="AQ326" i="11"/>
  <c r="AG326" i="11"/>
  <c r="AI326" i="11"/>
  <c r="AR326" i="11"/>
  <c r="AH327" i="11"/>
  <c r="AL327" i="11"/>
  <c r="AG327" i="11"/>
  <c r="AI327" i="11"/>
  <c r="AF327" i="11"/>
  <c r="AO327" i="11"/>
  <c r="AN327" i="11"/>
  <c r="AJ328" i="11"/>
  <c r="AN328" i="11"/>
  <c r="AI328" i="11"/>
  <c r="AC328" i="11"/>
  <c r="AF328" i="11"/>
  <c r="AE328" i="11"/>
  <c r="AS328" i="11"/>
  <c r="AJ329" i="11"/>
  <c r="AF329" i="11"/>
  <c r="AT329" i="11"/>
  <c r="AO329" i="11"/>
  <c r="AG329" i="11"/>
  <c r="AD329" i="11"/>
  <c r="AL330" i="11"/>
  <c r="AF330" i="11"/>
  <c r="AE330" i="11"/>
  <c r="AP330" i="11"/>
  <c r="AJ330" i="11"/>
  <c r="AH330" i="11"/>
  <c r="AD330" i="11"/>
  <c r="AR330" i="11"/>
  <c r="AS330" i="11"/>
  <c r="AK331" i="11"/>
  <c r="AL331" i="11"/>
  <c r="AJ331" i="11"/>
  <c r="AM331" i="11"/>
  <c r="AC331" i="11"/>
  <c r="AU331" i="11"/>
  <c r="AR331" i="11"/>
  <c r="AM332" i="11"/>
  <c r="AU332" i="11"/>
  <c r="AC332" i="11"/>
  <c r="AK332" i="11"/>
  <c r="AL332" i="11"/>
  <c r="AN333" i="11"/>
  <c r="AC333" i="11"/>
  <c r="AO333" i="11"/>
  <c r="AT333" i="11"/>
  <c r="AE333" i="11"/>
  <c r="AU333" i="11"/>
  <c r="AG333" i="11"/>
  <c r="AD334" i="11"/>
  <c r="AE334" i="11"/>
  <c r="AU334" i="11"/>
  <c r="AG334" i="11"/>
  <c r="AK334" i="11"/>
  <c r="AO334" i="11"/>
  <c r="AL334" i="11"/>
  <c r="AC334" i="11"/>
  <c r="AM334" i="11"/>
  <c r="AD335" i="11"/>
  <c r="AJ335" i="11"/>
  <c r="AK335" i="11"/>
  <c r="AH335" i="11"/>
  <c r="AP335" i="11"/>
  <c r="AS335" i="11"/>
  <c r="AC335" i="11"/>
  <c r="AF336" i="11"/>
  <c r="AD336" i="11"/>
  <c r="AE336" i="11"/>
  <c r="AN336" i="11"/>
  <c r="AM336" i="11"/>
  <c r="AC336" i="11"/>
  <c r="AI336" i="11"/>
  <c r="AL337" i="11"/>
  <c r="AS337" i="11"/>
  <c r="AU337" i="11"/>
  <c r="AF337" i="11"/>
  <c r="AE337" i="11"/>
  <c r="AO337" i="11"/>
  <c r="AQ338" i="11"/>
  <c r="AI338" i="11"/>
  <c r="AK338" i="11"/>
  <c r="AL338" i="11"/>
  <c r="AR338" i="11"/>
  <c r="AS338" i="11"/>
  <c r="AO339" i="11"/>
  <c r="AU339" i="11"/>
  <c r="AJ339" i="11"/>
  <c r="AN339" i="11"/>
  <c r="AE339" i="11"/>
  <c r="AC339" i="11"/>
  <c r="AS340" i="11"/>
  <c r="AD340" i="11"/>
  <c r="AC340" i="11"/>
  <c r="AE340" i="11"/>
  <c r="AN340" i="11"/>
  <c r="AO340" i="11"/>
  <c r="AF340" i="11"/>
  <c r="AU341" i="11"/>
  <c r="AH341" i="11"/>
  <c r="AE341" i="11"/>
  <c r="AP341" i="11"/>
  <c r="AD341" i="11"/>
  <c r="AC341" i="11"/>
  <c r="AJ342" i="11"/>
  <c r="AS342" i="11"/>
  <c r="AG342" i="11"/>
  <c r="AM342" i="11"/>
  <c r="AL342" i="11"/>
  <c r="AI342" i="11"/>
  <c r="AJ343" i="11"/>
  <c r="AM343" i="11"/>
  <c r="AG343" i="11"/>
  <c r="AQ343" i="11"/>
  <c r="AS343" i="11"/>
  <c r="AF343" i="11"/>
  <c r="AD343" i="11"/>
  <c r="AM344" i="11"/>
  <c r="AH344" i="11"/>
  <c r="AG344" i="11"/>
  <c r="AC344" i="11"/>
  <c r="AK344" i="11"/>
  <c r="AL344" i="11"/>
  <c r="AN344" i="11"/>
  <c r="AI345" i="11"/>
  <c r="AO345" i="11"/>
  <c r="AN345" i="11"/>
  <c r="AT345" i="11"/>
  <c r="AL345" i="11"/>
  <c r="AF345" i="11"/>
  <c r="AU345" i="11"/>
  <c r="AH345" i="11"/>
  <c r="AM346" i="11"/>
  <c r="AF346" i="11"/>
  <c r="AE346" i="11"/>
  <c r="AK346" i="11"/>
  <c r="AO346" i="11"/>
  <c r="AR346" i="11"/>
  <c r="AD346" i="11"/>
  <c r="AC346" i="11"/>
  <c r="AG346" i="11"/>
  <c r="AL346" i="11"/>
  <c r="AP347" i="11"/>
  <c r="AU347" i="11"/>
  <c r="AC347" i="11"/>
  <c r="AL347" i="11"/>
  <c r="AS347" i="11"/>
  <c r="AJ347" i="11"/>
  <c r="AT348" i="11"/>
  <c r="AG348" i="11"/>
  <c r="AR348" i="11"/>
  <c r="AD348" i="11"/>
  <c r="AO348" i="11"/>
  <c r="AS348" i="11"/>
  <c r="AN348" i="11"/>
  <c r="AL348" i="11"/>
  <c r="AF349" i="11"/>
  <c r="AL349" i="11"/>
  <c r="AG349" i="11"/>
  <c r="AS349" i="11"/>
  <c r="AM349" i="11"/>
  <c r="AC349" i="11"/>
  <c r="AU349" i="11"/>
  <c r="AU350" i="11"/>
  <c r="AH350" i="11"/>
  <c r="AK350" i="11"/>
  <c r="AJ350" i="11"/>
  <c r="AP350" i="11"/>
  <c r="AC350" i="11"/>
  <c r="AR350" i="11"/>
  <c r="AE351" i="11"/>
  <c r="AT351" i="11"/>
  <c r="AG351" i="11"/>
  <c r="AS351" i="11"/>
  <c r="AH351" i="11"/>
  <c r="AC352" i="11"/>
  <c r="AQ352" i="11"/>
  <c r="AI352" i="11"/>
  <c r="AL352" i="11"/>
  <c r="AT352" i="11"/>
  <c r="AN352" i="11"/>
  <c r="AE352" i="11"/>
  <c r="AH352" i="11"/>
  <c r="AS352" i="11"/>
  <c r="AU353" i="11"/>
  <c r="AM353" i="11"/>
  <c r="AH353" i="11"/>
  <c r="AF353" i="11"/>
  <c r="AE353" i="11"/>
  <c r="AN353" i="11"/>
  <c r="AL353" i="11"/>
  <c r="AD354" i="11"/>
  <c r="AF354" i="11"/>
  <c r="AC354" i="11"/>
  <c r="AI354" i="11"/>
  <c r="AO354" i="11"/>
  <c r="AH354" i="11"/>
  <c r="AG354" i="11"/>
  <c r="AQ354" i="11"/>
  <c r="AE355" i="11"/>
  <c r="AS355" i="11"/>
  <c r="AK355" i="11"/>
  <c r="AT355" i="11"/>
  <c r="AF355" i="11"/>
  <c r="AP355" i="11"/>
  <c r="AQ355" i="11"/>
  <c r="AH355" i="11"/>
  <c r="AC355" i="11"/>
  <c r="AF356" i="11"/>
  <c r="AN356" i="11"/>
  <c r="AE356" i="11"/>
  <c r="AS356" i="11"/>
  <c r="AK356" i="11"/>
  <c r="AC356" i="11"/>
  <c r="AE357" i="11"/>
  <c r="AJ357" i="11"/>
  <c r="AC357" i="11"/>
  <c r="AI357" i="11"/>
  <c r="AT357" i="11"/>
  <c r="AF357" i="11"/>
  <c r="AS358" i="11"/>
  <c r="AG358" i="11"/>
  <c r="AP358" i="11"/>
  <c r="AJ358" i="11"/>
  <c r="AE358" i="11"/>
  <c r="AK359" i="11"/>
  <c r="AR359" i="11"/>
  <c r="AI359" i="11"/>
  <c r="AQ359" i="11"/>
  <c r="AE359" i="11"/>
  <c r="AL360" i="11"/>
  <c r="AG360" i="11"/>
  <c r="AD360" i="11"/>
  <c r="AJ360" i="11"/>
  <c r="AM360" i="11"/>
  <c r="AL361" i="11"/>
  <c r="AE361" i="11"/>
  <c r="AD361" i="11"/>
  <c r="AG361" i="11"/>
  <c r="AC361" i="11"/>
  <c r="AN361" i="11"/>
  <c r="AQ362" i="11"/>
  <c r="AM362" i="11"/>
  <c r="AF362" i="11"/>
  <c r="AJ362" i="11"/>
  <c r="AR362" i="11"/>
  <c r="AK362" i="11"/>
  <c r="AE363" i="11"/>
  <c r="AD363" i="11"/>
  <c r="AH363" i="11"/>
  <c r="AS363" i="11"/>
  <c r="AP363" i="11"/>
  <c r="AF363" i="11"/>
  <c r="AC363" i="11"/>
  <c r="AG364" i="11"/>
  <c r="AE364" i="11"/>
  <c r="AC364" i="11"/>
  <c r="AT364" i="11"/>
  <c r="AK364" i="11"/>
  <c r="AL364" i="11"/>
  <c r="AJ365" i="11"/>
  <c r="AC365" i="11"/>
  <c r="AM365" i="11"/>
  <c r="AP365" i="11"/>
  <c r="AF365" i="11"/>
  <c r="AU365" i="11"/>
  <c r="AH365" i="11"/>
  <c r="AD365" i="11"/>
  <c r="AJ366" i="11"/>
  <c r="AQ366" i="11"/>
  <c r="AT366" i="11"/>
  <c r="AD366" i="11"/>
  <c r="AE366" i="11"/>
  <c r="AH366" i="11"/>
  <c r="AG366" i="11"/>
  <c r="AS367" i="11"/>
  <c r="AD367" i="11"/>
  <c r="AU367" i="11"/>
  <c r="AN367" i="11"/>
  <c r="AL367" i="11"/>
  <c r="AC367" i="11"/>
  <c r="AE367" i="11"/>
  <c r="AD368" i="11"/>
  <c r="AM368" i="11"/>
  <c r="AE368" i="11"/>
  <c r="AC368" i="11"/>
  <c r="AT368" i="11"/>
  <c r="AH368" i="11"/>
  <c r="AI368" i="11"/>
  <c r="AS369" i="11"/>
  <c r="AH369" i="11"/>
  <c r="AG369" i="11"/>
  <c r="AL369" i="11"/>
  <c r="AK369" i="11"/>
  <c r="AU369" i="11"/>
  <c r="AE369" i="11"/>
  <c r="AM370" i="11"/>
  <c r="AL370" i="11"/>
  <c r="AH370" i="11"/>
  <c r="AE370" i="11"/>
  <c r="AU370" i="11"/>
  <c r="AC370" i="11"/>
  <c r="AH371" i="11"/>
  <c r="AS371" i="11"/>
  <c r="AF371" i="11"/>
  <c r="AD371" i="11"/>
  <c r="AC371" i="11"/>
  <c r="AK371" i="11"/>
  <c r="AE371" i="11"/>
  <c r="AE372" i="11"/>
  <c r="AT372" i="11"/>
  <c r="AO372" i="11"/>
  <c r="AK372" i="11"/>
  <c r="AH372" i="11"/>
  <c r="AD372" i="11"/>
  <c r="AQ373" i="11"/>
  <c r="AU373" i="11"/>
  <c r="AL373" i="11"/>
  <c r="AO373" i="11"/>
  <c r="AJ373" i="11"/>
  <c r="AF373" i="11"/>
  <c r="AC373" i="11"/>
  <c r="AL374" i="11"/>
  <c r="AQ374" i="11"/>
  <c r="AO374" i="11"/>
  <c r="AE374" i="11"/>
  <c r="AC374" i="11"/>
  <c r="AN374" i="11"/>
  <c r="AK374" i="11"/>
  <c r="AF374" i="11"/>
  <c r="AR374" i="11"/>
  <c r="AS375" i="11"/>
  <c r="AE375" i="11"/>
  <c r="AC375" i="11"/>
  <c r="AD375" i="11"/>
  <c r="AK375" i="11"/>
  <c r="AL375" i="11"/>
  <c r="AG375" i="11"/>
  <c r="AT376" i="11"/>
  <c r="AD376" i="11"/>
  <c r="AU376" i="11"/>
  <c r="AG376" i="11"/>
  <c r="AM376" i="11"/>
  <c r="AO376" i="11"/>
  <c r="AQ376" i="11"/>
  <c r="AP377" i="11"/>
  <c r="AT377" i="11"/>
  <c r="AM377" i="11"/>
  <c r="AE377" i="11"/>
  <c r="AR377" i="11"/>
  <c r="AH377" i="11"/>
  <c r="AK377" i="11"/>
  <c r="AD377" i="11"/>
  <c r="AQ377" i="11"/>
  <c r="AS378" i="11"/>
  <c r="AF378" i="11"/>
  <c r="AR378" i="11"/>
  <c r="AH379" i="11"/>
  <c r="AS379" i="11"/>
  <c r="AC379" i="11"/>
  <c r="AM379" i="11"/>
  <c r="AL379" i="11"/>
  <c r="AI379" i="11"/>
  <c r="AN379" i="11"/>
  <c r="AR379" i="11"/>
  <c r="AC380" i="11"/>
  <c r="AI380" i="11"/>
  <c r="AG380" i="11"/>
  <c r="AF380" i="11"/>
  <c r="AT380" i="11"/>
  <c r="AL380" i="11"/>
  <c r="AE380" i="11"/>
  <c r="AD381" i="11"/>
  <c r="AO381" i="11"/>
  <c r="AF381" i="11"/>
  <c r="AQ381" i="11"/>
  <c r="AM381" i="11"/>
  <c r="AS381" i="11"/>
  <c r="AR381" i="11"/>
  <c r="AK382" i="11"/>
  <c r="AP382" i="11"/>
  <c r="AC382" i="11"/>
  <c r="AD382" i="11"/>
  <c r="AG382" i="11"/>
  <c r="AR382" i="11"/>
  <c r="AN383" i="11"/>
  <c r="AM383" i="11"/>
  <c r="AK383" i="11"/>
  <c r="AH383" i="11"/>
  <c r="AD383" i="11"/>
  <c r="AS383" i="11"/>
  <c r="AL383" i="11"/>
  <c r="AK384" i="11"/>
  <c r="AI384" i="11"/>
  <c r="AG384" i="11"/>
  <c r="AU384" i="11"/>
  <c r="AC384" i="11"/>
  <c r="AD384" i="11"/>
  <c r="AN384" i="11"/>
  <c r="AS384" i="11"/>
  <c r="AR385" i="11"/>
  <c r="AD385" i="11"/>
  <c r="AE385" i="11"/>
  <c r="AG385" i="11"/>
  <c r="AT385" i="11"/>
  <c r="AS385" i="11"/>
  <c r="AF385" i="11"/>
  <c r="AP385" i="11"/>
  <c r="AE386" i="11"/>
  <c r="AN386" i="11"/>
  <c r="AD386" i="11"/>
  <c r="AC386" i="11"/>
  <c r="AF386" i="11"/>
  <c r="AI387" i="11"/>
  <c r="AO387" i="11"/>
  <c r="AR387" i="11"/>
  <c r="AN387" i="11"/>
  <c r="AT387" i="11"/>
  <c r="AQ387" i="11"/>
  <c r="AS387" i="11"/>
  <c r="AC387" i="11"/>
  <c r="AR388" i="11"/>
  <c r="AE388" i="11"/>
  <c r="AU388" i="11"/>
  <c r="AI388" i="11"/>
  <c r="AN388" i="11"/>
  <c r="AF388" i="11"/>
  <c r="AS388" i="11"/>
  <c r="AD388" i="11"/>
  <c r="AT388" i="11"/>
  <c r="AG389" i="11"/>
  <c r="AL389" i="11"/>
  <c r="AR389" i="11"/>
  <c r="AD389" i="11"/>
  <c r="AC389" i="11"/>
  <c r="AN389" i="11"/>
  <c r="AT389" i="11"/>
  <c r="AK390" i="11"/>
  <c r="AR390" i="11"/>
  <c r="AL390" i="11"/>
  <c r="AH390" i="11"/>
  <c r="AC390" i="11"/>
  <c r="AD390" i="11"/>
  <c r="AG390" i="11"/>
  <c r="AT390" i="11"/>
  <c r="AU391" i="11"/>
  <c r="AG391" i="11"/>
  <c r="AI391" i="11"/>
  <c r="AH391" i="11"/>
  <c r="AM391" i="11"/>
  <c r="AJ391" i="11"/>
  <c r="AP392" i="11"/>
  <c r="AC392" i="11"/>
  <c r="AD392" i="11"/>
  <c r="AK392" i="11"/>
  <c r="AL392" i="11"/>
  <c r="AS392" i="11"/>
  <c r="AG392" i="11"/>
  <c r="AF393" i="11"/>
  <c r="AG393" i="11"/>
  <c r="AK393" i="11"/>
  <c r="AE393" i="11"/>
  <c r="AR393" i="11"/>
  <c r="AQ393" i="11"/>
  <c r="AG394" i="11"/>
  <c r="AU394" i="11"/>
  <c r="AF394" i="11"/>
  <c r="AM394" i="11"/>
  <c r="AO394" i="11"/>
  <c r="AD394" i="11"/>
  <c r="AH394" i="11"/>
  <c r="AK394" i="11"/>
  <c r="AN394" i="11"/>
  <c r="AF395" i="11"/>
  <c r="AL395" i="11"/>
  <c r="AE395" i="11"/>
  <c r="AC395" i="11"/>
  <c r="AR395" i="11"/>
  <c r="AQ395" i="11"/>
  <c r="AO395" i="11"/>
  <c r="AJ395" i="11"/>
  <c r="AE396" i="11"/>
  <c r="AD396" i="11"/>
  <c r="AP396" i="11"/>
  <c r="AG396" i="11"/>
  <c r="AN396" i="11"/>
  <c r="AK396" i="11"/>
  <c r="AR397" i="11"/>
  <c r="AM397" i="11"/>
  <c r="AP397" i="11"/>
  <c r="AG397" i="11"/>
  <c r="AK397" i="11"/>
  <c r="AC397" i="11"/>
  <c r="AU397" i="11"/>
  <c r="AE398" i="11"/>
  <c r="AD398" i="11"/>
  <c r="AO398" i="11"/>
  <c r="AU398" i="11"/>
  <c r="AQ399" i="11"/>
  <c r="AN399" i="11"/>
  <c r="AL399" i="11"/>
  <c r="AI399" i="11"/>
  <c r="AP399" i="11"/>
  <c r="AK399" i="11"/>
  <c r="AJ399" i="11"/>
  <c r="AH399" i="11"/>
  <c r="AQ400" i="11"/>
  <c r="AM400" i="11"/>
  <c r="AE400" i="11"/>
  <c r="AG400" i="11"/>
  <c r="AC400" i="11"/>
  <c r="AD400" i="11"/>
  <c r="AK400" i="11"/>
  <c r="AF400" i="11"/>
  <c r="AS401" i="11"/>
  <c r="AF401" i="11"/>
  <c r="AR401" i="11"/>
  <c r="AO401" i="11"/>
  <c r="AG401" i="11"/>
  <c r="AL401" i="11"/>
  <c r="AO402" i="11"/>
  <c r="AU402" i="11"/>
  <c r="AK402" i="11"/>
  <c r="AL402" i="11"/>
  <c r="AF402" i="11"/>
  <c r="AM402" i="11"/>
  <c r="AH402" i="11"/>
  <c r="AE403" i="11"/>
  <c r="AH403" i="11"/>
  <c r="AG403" i="11"/>
  <c r="AO403" i="11"/>
  <c r="AM403" i="11"/>
  <c r="AP403" i="11"/>
  <c r="AI403" i="11"/>
  <c r="AR403" i="11"/>
  <c r="AF404" i="11"/>
  <c r="AU404" i="11"/>
  <c r="AH404" i="11"/>
  <c r="AJ404" i="11"/>
  <c r="AE404" i="11"/>
  <c r="AP404" i="11"/>
  <c r="AK404" i="11"/>
  <c r="AJ405" i="11"/>
  <c r="AT405" i="11"/>
  <c r="AE405" i="11"/>
  <c r="AC405" i="11"/>
  <c r="AR405" i="11"/>
  <c r="AK405" i="11"/>
  <c r="AO405" i="11"/>
  <c r="AE406" i="11"/>
  <c r="AC406" i="11"/>
  <c r="AM406" i="11"/>
  <c r="AP406" i="11"/>
  <c r="AI406" i="11"/>
  <c r="AD406" i="11"/>
  <c r="AF406" i="11"/>
  <c r="AS406" i="11"/>
  <c r="AU407" i="11"/>
  <c r="AJ407" i="11"/>
  <c r="AR407" i="11"/>
  <c r="AD407" i="11"/>
  <c r="AT407" i="11"/>
  <c r="AC407" i="11"/>
  <c r="AI407" i="11"/>
  <c r="AC408" i="11"/>
  <c r="AF408" i="11"/>
  <c r="AH408" i="11"/>
  <c r="AD408" i="11"/>
  <c r="AU408" i="11"/>
  <c r="AR408" i="11"/>
  <c r="AP408" i="11"/>
  <c r="AE409" i="11"/>
  <c r="AF409" i="11"/>
  <c r="AJ409" i="11"/>
  <c r="AR409" i="11"/>
  <c r="AD409" i="11"/>
  <c r="AR410" i="11"/>
  <c r="AS410" i="11"/>
  <c r="AT410" i="11"/>
  <c r="AJ410" i="11"/>
  <c r="AF410" i="11"/>
  <c r="AL410" i="11"/>
  <c r="AC410" i="11"/>
  <c r="AT411" i="11"/>
  <c r="AJ411" i="11"/>
  <c r="AR411" i="11"/>
  <c r="AG411" i="11"/>
  <c r="AH411" i="11"/>
  <c r="AO411" i="11"/>
  <c r="AI411" i="11"/>
  <c r="AH412" i="11"/>
  <c r="AE412" i="11"/>
  <c r="AL412" i="11"/>
  <c r="AR412" i="11"/>
  <c r="AK412" i="11"/>
  <c r="AM412" i="11"/>
  <c r="AR413" i="11"/>
  <c r="AH413" i="11"/>
  <c r="AN413" i="11"/>
  <c r="AK413" i="11"/>
  <c r="AJ413" i="11"/>
  <c r="AC413" i="11"/>
  <c r="AM413" i="11"/>
  <c r="AD414" i="11"/>
  <c r="AE414" i="11"/>
  <c r="AC414" i="11"/>
  <c r="AM414" i="11"/>
  <c r="AF414" i="11"/>
  <c r="AQ414" i="11"/>
  <c r="AI414" i="11"/>
  <c r="AP414" i="11"/>
  <c r="AD24" i="11"/>
  <c r="AH22" i="11"/>
  <c r="AZ16" i="11"/>
  <c r="BA16" i="11"/>
  <c r="BC16" i="11"/>
  <c r="AY16" i="11"/>
  <c r="BB16" i="11"/>
  <c r="AW17" i="11"/>
  <c r="AE28" i="11"/>
  <c r="AG22" i="11"/>
  <c r="AF8" i="11"/>
  <c r="AE19" i="11"/>
  <c r="AI4" i="11"/>
  <c r="AO430" i="11"/>
  <c r="AL415" i="11"/>
  <c r="AO415" i="11"/>
  <c r="AC415" i="11"/>
  <c r="AI415" i="11"/>
  <c r="AE415" i="11"/>
  <c r="AI308" i="11"/>
  <c r="AI316" i="11"/>
  <c r="AM380" i="11"/>
  <c r="AM388" i="11"/>
  <c r="AD404" i="11"/>
  <c r="AR420" i="11"/>
  <c r="AR436" i="11"/>
  <c r="AN444" i="11"/>
  <c r="AR468" i="11"/>
  <c r="AN476" i="11"/>
  <c r="AR484" i="11"/>
  <c r="AT516" i="11"/>
  <c r="AJ588" i="11"/>
  <c r="AR596" i="11"/>
  <c r="AT620" i="11"/>
  <c r="AK652" i="11"/>
  <c r="AN20" i="11"/>
  <c r="AO32" i="11"/>
  <c r="AK4" i="11"/>
  <c r="AO17" i="11"/>
  <c r="AR16" i="11"/>
  <c r="AU6" i="11"/>
  <c r="AU47" i="11"/>
  <c r="AU53" i="11"/>
  <c r="AT7" i="11"/>
  <c r="AT41" i="11"/>
  <c r="AT76" i="11"/>
  <c r="AT46" i="11"/>
  <c r="AT75" i="11"/>
  <c r="AS12" i="11"/>
  <c r="AS54" i="11"/>
  <c r="AS26" i="11"/>
  <c r="AR11" i="11"/>
  <c r="AQ11" i="11"/>
  <c r="AQ55" i="11"/>
  <c r="AQ42" i="11"/>
  <c r="AO11" i="11"/>
  <c r="AP14" i="11"/>
  <c r="AP75" i="11"/>
  <c r="AO5" i="11"/>
  <c r="AO75" i="11"/>
  <c r="AN29" i="11"/>
  <c r="AK3" i="11"/>
  <c r="AK5" i="11"/>
  <c r="AE10" i="11"/>
  <c r="AT14" i="11"/>
  <c r="AU12" i="11"/>
  <c r="AK11" i="11"/>
  <c r="AQ9" i="11"/>
  <c r="AL11" i="11"/>
  <c r="AN14" i="11"/>
  <c r="AH3" i="11"/>
  <c r="AC14" i="11"/>
  <c r="AM12" i="11"/>
  <c r="AJ9" i="11"/>
  <c r="AR5" i="11"/>
  <c r="AP6" i="11"/>
  <c r="AH76" i="11"/>
  <c r="AH46" i="11"/>
  <c r="AD44" i="11"/>
  <c r="AE47" i="11"/>
  <c r="AM76" i="11"/>
  <c r="AI54" i="11"/>
  <c r="AK46" i="11"/>
  <c r="AJ40" i="11"/>
  <c r="AM42" i="11"/>
  <c r="AI53" i="11"/>
  <c r="AK52" i="11"/>
  <c r="AN47" i="11"/>
  <c r="AN55" i="11"/>
  <c r="AF102" i="11"/>
  <c r="AO45" i="11"/>
  <c r="AG48" i="11"/>
  <c r="AM41" i="11"/>
  <c r="AL44" i="11"/>
  <c r="AL55" i="11"/>
  <c r="AJ76" i="11"/>
  <c r="AC41" i="11"/>
  <c r="AS42" i="11"/>
  <c r="AF45" i="11"/>
  <c r="AH26" i="11"/>
  <c r="AH29" i="11"/>
  <c r="AT29" i="11"/>
  <c r="AG75" i="11"/>
  <c r="AI18" i="11"/>
  <c r="AE18" i="11"/>
  <c r="AC18" i="11"/>
  <c r="AF22" i="11"/>
  <c r="AP22" i="11"/>
  <c r="AE22" i="11"/>
  <c r="AR22" i="11"/>
  <c r="AS22" i="11"/>
  <c r="AC30" i="11"/>
  <c r="AN30" i="11"/>
  <c r="AH30" i="11"/>
  <c r="AS30" i="11"/>
  <c r="AI15" i="11"/>
  <c r="AQ15" i="11"/>
  <c r="AL15" i="11"/>
  <c r="AE27" i="11"/>
  <c r="AR27" i="11"/>
  <c r="AN27" i="11"/>
  <c r="AL27" i="11"/>
  <c r="AD8" i="11"/>
  <c r="AL8" i="11"/>
  <c r="AT8" i="11"/>
  <c r="AJ8" i="11"/>
  <c r="AN8" i="11"/>
  <c r="AR8" i="11"/>
  <c r="AR20" i="11"/>
  <c r="AE20" i="11"/>
  <c r="AM20" i="11"/>
  <c r="AO19" i="11"/>
  <c r="AM19" i="11"/>
  <c r="AC19" i="11"/>
  <c r="AH19" i="11"/>
  <c r="AM31" i="11"/>
  <c r="AN31" i="11"/>
  <c r="AU31" i="11"/>
  <c r="AO31" i="11"/>
  <c r="AR17" i="11"/>
  <c r="AS17" i="11"/>
  <c r="AU17" i="11"/>
  <c r="AF17" i="11"/>
  <c r="AJ17" i="11"/>
  <c r="AG25" i="11"/>
  <c r="AU25" i="11"/>
  <c r="AL25" i="11"/>
  <c r="AE4" i="11"/>
  <c r="AM4" i="11"/>
  <c r="AN4" i="11"/>
  <c r="AP4" i="11"/>
  <c r="AT4" i="11"/>
  <c r="AF16" i="11"/>
  <c r="AT16" i="11"/>
  <c r="AP16" i="11"/>
  <c r="AG24" i="11"/>
  <c r="AT24" i="11"/>
  <c r="AH24" i="11"/>
  <c r="AF32" i="11"/>
  <c r="AT32" i="11"/>
  <c r="AQ32" i="11"/>
  <c r="AK32" i="11"/>
  <c r="AP306" i="11"/>
  <c r="AS309" i="11"/>
  <c r="AH311" i="11"/>
  <c r="AT314" i="11"/>
  <c r="AS317" i="11"/>
  <c r="AL319" i="11"/>
  <c r="AT322" i="11"/>
  <c r="AS325" i="11"/>
  <c r="AT327" i="11"/>
  <c r="AR329" i="11"/>
  <c r="AS333" i="11"/>
  <c r="AS341" i="11"/>
  <c r="AL343" i="11"/>
  <c r="AT346" i="11"/>
  <c r="AP351" i="11"/>
  <c r="AS357" i="11"/>
  <c r="AU359" i="11"/>
  <c r="AR360" i="11"/>
  <c r="AP367" i="11"/>
  <c r="AR369" i="11"/>
  <c r="AS373" i="11"/>
  <c r="AR376" i="11"/>
  <c r="AN377" i="11"/>
  <c r="AN385" i="11"/>
  <c r="AL387" i="11"/>
  <c r="AT391" i="11"/>
  <c r="AR392" i="11"/>
  <c r="AS393" i="11"/>
  <c r="AP400" i="11"/>
  <c r="AL403" i="11"/>
  <c r="AN407" i="11"/>
  <c r="AI410" i="11"/>
  <c r="AU411" i="11"/>
  <c r="AN415" i="11"/>
  <c r="AI418" i="11"/>
  <c r="AM419" i="11"/>
  <c r="AN423" i="11"/>
  <c r="AI426" i="11"/>
  <c r="AU427" i="11"/>
  <c r="AT430" i="11"/>
  <c r="AN431" i="11"/>
  <c r="AO433" i="11"/>
  <c r="AM435" i="11"/>
  <c r="AN439" i="11"/>
  <c r="AU443" i="11"/>
  <c r="AN447" i="11"/>
  <c r="AM451" i="11"/>
  <c r="AN455" i="11"/>
  <c r="AU459" i="11"/>
  <c r="AT462" i="11"/>
  <c r="AN463" i="11"/>
  <c r="AM467" i="11"/>
  <c r="AS468" i="11"/>
  <c r="AN471" i="11"/>
  <c r="AP472" i="11"/>
  <c r="AI474" i="11"/>
  <c r="AU475" i="11"/>
  <c r="AN479" i="11"/>
  <c r="AP480" i="11"/>
  <c r="AO481" i="11"/>
  <c r="AT481" i="11"/>
  <c r="AI482" i="11"/>
  <c r="AM483" i="11"/>
  <c r="AS484" i="11"/>
  <c r="AN487" i="11"/>
  <c r="AI490" i="11"/>
  <c r="AU491" i="11"/>
  <c r="AM499" i="11"/>
  <c r="AN503" i="11"/>
  <c r="AU507" i="11"/>
  <c r="AP509" i="11"/>
  <c r="AO511" i="11"/>
  <c r="AN514" i="11"/>
  <c r="AQ515" i="11"/>
  <c r="AU521" i="11"/>
  <c r="AI522" i="11"/>
  <c r="AU523" i="11"/>
  <c r="AN527" i="11"/>
  <c r="AI530" i="11"/>
  <c r="AN535" i="11"/>
  <c r="AI538" i="11"/>
  <c r="AU539" i="11"/>
  <c r="AH542" i="11"/>
  <c r="AN543" i="11"/>
  <c r="AG550" i="11"/>
  <c r="AN557" i="11"/>
  <c r="AE559" i="11"/>
  <c r="AR560" i="11"/>
  <c r="AC565" i="11"/>
  <c r="AU566" i="11"/>
  <c r="AO577" i="11"/>
  <c r="AQ584" i="11"/>
  <c r="AH592" i="11"/>
  <c r="AM595" i="11"/>
  <c r="AQ601" i="11"/>
  <c r="AO609" i="11"/>
  <c r="AR609" i="11"/>
  <c r="AP611" i="11"/>
  <c r="AE612" i="11"/>
  <c r="AG613" i="11"/>
  <c r="AP614" i="11"/>
  <c r="AQ616" i="11"/>
  <c r="AU617" i="11"/>
  <c r="AM618" i="11"/>
  <c r="AS621" i="11"/>
  <c r="AK624" i="11"/>
  <c r="AO625" i="11"/>
  <c r="AQ628" i="11"/>
  <c r="AJ630" i="11"/>
  <c r="AJ631" i="11"/>
  <c r="AC634" i="11"/>
  <c r="AI637" i="11"/>
  <c r="AN638" i="11"/>
  <c r="AK640" i="11"/>
  <c r="AR641" i="11"/>
  <c r="AM644" i="11"/>
  <c r="AR646" i="11"/>
  <c r="AR647" i="11"/>
  <c r="AD648" i="11"/>
  <c r="AR651" i="11"/>
  <c r="AG651" i="11"/>
  <c r="AJ653" i="11"/>
  <c r="AD654" i="11"/>
  <c r="AD656" i="11"/>
  <c r="AT657" i="11"/>
  <c r="AF658" i="11"/>
  <c r="AC659" i="11"/>
  <c r="AR660" i="11"/>
  <c r="AM661" i="11"/>
  <c r="AJ662" i="11"/>
  <c r="AS664" i="11"/>
  <c r="AT665" i="11"/>
  <c r="AJ666" i="11"/>
  <c r="AJ667" i="11"/>
  <c r="AH669" i="11"/>
  <c r="AR669" i="11"/>
  <c r="AE670" i="11"/>
  <c r="AG670" i="11"/>
  <c r="AL673" i="11"/>
  <c r="AT674" i="11"/>
  <c r="AG677" i="11"/>
  <c r="AJ678" i="11"/>
  <c r="AM679" i="11"/>
  <c r="AM683" i="11"/>
  <c r="AQ686" i="11"/>
  <c r="AR687" i="11"/>
  <c r="AC688" i="11"/>
  <c r="AM695" i="11"/>
  <c r="AI698" i="11"/>
  <c r="AE702" i="11"/>
  <c r="AF707" i="11"/>
  <c r="AR723" i="11"/>
  <c r="AD736" i="11"/>
  <c r="AN741" i="11"/>
  <c r="AS755" i="11"/>
  <c r="AD304" i="11"/>
  <c r="AE304" i="11"/>
  <c r="AP304" i="11"/>
  <c r="AR304" i="11"/>
  <c r="AI304" i="11"/>
  <c r="AH304" i="11"/>
  <c r="AQ304" i="11"/>
  <c r="AJ304" i="11"/>
  <c r="AU304" i="11"/>
  <c r="AO304" i="11"/>
  <c r="AS304" i="11"/>
  <c r="AM305" i="11"/>
  <c r="AS305" i="11"/>
  <c r="AN305" i="11"/>
  <c r="AC305" i="11"/>
  <c r="AD305" i="11"/>
  <c r="AG305" i="11"/>
  <c r="AT305" i="11"/>
  <c r="AJ305" i="11"/>
  <c r="AK305" i="11"/>
  <c r="AL305" i="11"/>
  <c r="AQ305" i="11"/>
  <c r="AS306" i="11"/>
  <c r="AD306" i="11"/>
  <c r="AE306" i="11"/>
  <c r="AT306" i="11"/>
  <c r="AM306" i="11"/>
  <c r="AI306" i="11"/>
  <c r="AG306" i="11"/>
  <c r="AL306" i="11"/>
  <c r="AU306" i="11"/>
  <c r="AN306" i="11"/>
  <c r="AQ307" i="11"/>
  <c r="AF307" i="11"/>
  <c r="AM307" i="11"/>
  <c r="AC307" i="11"/>
  <c r="AT307" i="11"/>
  <c r="AI307" i="11"/>
  <c r="AS307" i="11"/>
  <c r="AG307" i="11"/>
  <c r="AH307" i="11"/>
  <c r="AR307" i="11"/>
  <c r="AO307" i="11"/>
  <c r="AK307" i="11"/>
  <c r="AN307" i="11"/>
  <c r="AP308" i="11"/>
  <c r="AH308" i="11"/>
  <c r="AM308" i="11"/>
  <c r="AJ308" i="11"/>
  <c r="AR308" i="11"/>
  <c r="AG308" i="11"/>
  <c r="AQ308" i="11"/>
  <c r="AO308" i="11"/>
  <c r="AU308" i="11"/>
  <c r="AN308" i="11"/>
  <c r="AK309" i="11"/>
  <c r="AO309" i="11"/>
  <c r="AF309" i="11"/>
  <c r="AM309" i="11"/>
  <c r="AJ309" i="11"/>
  <c r="AD309" i="11"/>
  <c r="AR309" i="11"/>
  <c r="AI309" i="11"/>
  <c r="AU309" i="11"/>
  <c r="AH309" i="11"/>
  <c r="AH310" i="11"/>
  <c r="AF310" i="11"/>
  <c r="AQ310" i="11"/>
  <c r="AM310" i="11"/>
  <c r="AG310" i="11"/>
  <c r="AJ310" i="11"/>
  <c r="AK310" i="11"/>
  <c r="AP310" i="11"/>
  <c r="AD310" i="11"/>
  <c r="AU310" i="11"/>
  <c r="AT310" i="11"/>
  <c r="AR310" i="11"/>
  <c r="AD311" i="11"/>
  <c r="AS311" i="11"/>
  <c r="AK311" i="11"/>
  <c r="AN311" i="11"/>
  <c r="AG311" i="11"/>
  <c r="AT311" i="11"/>
  <c r="AP311" i="11"/>
  <c r="AQ311" i="11"/>
  <c r="AR311" i="11"/>
  <c r="AL311" i="11"/>
  <c r="AP312" i="11"/>
  <c r="AJ312" i="11"/>
  <c r="AI312" i="11"/>
  <c r="AS312" i="11"/>
  <c r="AL312" i="11"/>
  <c r="AG312" i="11"/>
  <c r="AQ312" i="11"/>
  <c r="AR312" i="11"/>
  <c r="AT312" i="11"/>
  <c r="AU312" i="11"/>
  <c r="AH312" i="11"/>
  <c r="AF312" i="11"/>
  <c r="AM312" i="11"/>
  <c r="AI313" i="11"/>
  <c r="AK313" i="11"/>
  <c r="AN313" i="11"/>
  <c r="AP313" i="11"/>
  <c r="AT313" i="11"/>
  <c r="AG313" i="11"/>
  <c r="AM313" i="11"/>
  <c r="AL313" i="11"/>
  <c r="AD313" i="11"/>
  <c r="AS313" i="11"/>
  <c r="AR313" i="11"/>
  <c r="AE313" i="11"/>
  <c r="AH313" i="11"/>
  <c r="AQ313" i="11"/>
  <c r="AR314" i="11"/>
  <c r="AI314" i="11"/>
  <c r="AM314" i="11"/>
  <c r="AL314" i="11"/>
  <c r="AN314" i="11"/>
  <c r="AU314" i="11"/>
  <c r="AK314" i="11"/>
  <c r="AF314" i="11"/>
  <c r="AP314" i="11"/>
  <c r="AH314" i="11"/>
  <c r="AG314" i="11"/>
  <c r="AP315" i="11"/>
  <c r="AD315" i="11"/>
  <c r="AF315" i="11"/>
  <c r="AQ315" i="11"/>
  <c r="AU315" i="11"/>
  <c r="AR315" i="11"/>
  <c r="AT315" i="11"/>
  <c r="AS315" i="11"/>
  <c r="AI315" i="11"/>
  <c r="AH315" i="11"/>
  <c r="AO315" i="11"/>
  <c r="AN315" i="11"/>
  <c r="AG316" i="11"/>
  <c r="AS316" i="11"/>
  <c r="AU316" i="11"/>
  <c r="AN316" i="11"/>
  <c r="AR316" i="11"/>
  <c r="AF316" i="11"/>
  <c r="AK316" i="11"/>
  <c r="AM316" i="11"/>
  <c r="AD316" i="11"/>
  <c r="AQ316" i="11"/>
  <c r="AP316" i="11"/>
  <c r="AO316" i="11"/>
  <c r="AI317" i="11"/>
  <c r="AP317" i="11"/>
  <c r="AR317" i="11"/>
  <c r="AO317" i="11"/>
  <c r="AL317" i="11"/>
  <c r="AT317" i="11"/>
  <c r="AM317" i="11"/>
  <c r="AE317" i="11"/>
  <c r="AQ317" i="11"/>
  <c r="AK317" i="11"/>
  <c r="AN317" i="11"/>
  <c r="AJ318" i="11"/>
  <c r="AG318" i="11"/>
  <c r="AF318" i="11"/>
  <c r="AI318" i="11"/>
  <c r="AL318" i="11"/>
  <c r="AQ318" i="11"/>
  <c r="AN318" i="11"/>
  <c r="AH318" i="11"/>
  <c r="AT318" i="11"/>
  <c r="AQ319" i="11"/>
  <c r="AS319" i="11"/>
  <c r="AR319" i="11"/>
  <c r="AN319" i="11"/>
  <c r="AI319" i="11"/>
  <c r="AG319" i="11"/>
  <c r="AP319" i="11"/>
  <c r="AU319" i="11"/>
  <c r="AO319" i="11"/>
  <c r="AK319" i="11"/>
  <c r="AJ320" i="11"/>
  <c r="AU320" i="11"/>
  <c r="AR320" i="11"/>
  <c r="AH320" i="11"/>
  <c r="AE320" i="11"/>
  <c r="AN320" i="11"/>
  <c r="AL320" i="11"/>
  <c r="AK320" i="11"/>
  <c r="AQ320" i="11"/>
  <c r="AP320" i="11"/>
  <c r="AD320" i="11"/>
  <c r="AM320" i="11"/>
  <c r="AK321" i="11"/>
  <c r="AO321" i="11"/>
  <c r="AJ321" i="11"/>
  <c r="AP321" i="11"/>
  <c r="AI321" i="11"/>
  <c r="AF321" i="11"/>
  <c r="AE321" i="11"/>
  <c r="AN321" i="11"/>
  <c r="AQ321" i="11"/>
  <c r="AD322" i="11"/>
  <c r="AL322" i="11"/>
  <c r="AP322" i="11"/>
  <c r="AI322" i="11"/>
  <c r="AC322" i="11"/>
  <c r="AN322" i="11"/>
  <c r="AQ322" i="11"/>
  <c r="AH322" i="11"/>
  <c r="AD323" i="11"/>
  <c r="AK323" i="11"/>
  <c r="AS323" i="11"/>
  <c r="AP323" i="11"/>
  <c r="AM323" i="11"/>
  <c r="AG323" i="11"/>
  <c r="AT323" i="11"/>
  <c r="AC323" i="11"/>
  <c r="AU323" i="11"/>
  <c r="AR323" i="11"/>
  <c r="AP324" i="11"/>
  <c r="AF324" i="11"/>
  <c r="AC324" i="11"/>
  <c r="AQ324" i="11"/>
  <c r="AD324" i="11"/>
  <c r="AJ324" i="11"/>
  <c r="AU324" i="11"/>
  <c r="AR324" i="11"/>
  <c r="AK324" i="11"/>
  <c r="AM324" i="11"/>
  <c r="AO324" i="11"/>
  <c r="AC325" i="11"/>
  <c r="AD325" i="11"/>
  <c r="AU325" i="11"/>
  <c r="AE325" i="11"/>
  <c r="AK325" i="11"/>
  <c r="AT325" i="11"/>
  <c r="AO325" i="11"/>
  <c r="AI325" i="11"/>
  <c r="AF325" i="11"/>
  <c r="AJ325" i="11"/>
  <c r="AH325" i="11"/>
  <c r="AL325" i="11"/>
  <c r="AC326" i="11"/>
  <c r="AO326" i="11"/>
  <c r="AU326" i="11"/>
  <c r="AL326" i="11"/>
  <c r="AD326" i="11"/>
  <c r="AF326" i="11"/>
  <c r="AH326" i="11"/>
  <c r="AJ326" i="11"/>
  <c r="AM326" i="11"/>
  <c r="AS326" i="11"/>
  <c r="AP326" i="11"/>
  <c r="AE326" i="11"/>
  <c r="AN326" i="11"/>
  <c r="AU327" i="11"/>
  <c r="AD327" i="11"/>
  <c r="AM327" i="11"/>
  <c r="AR327" i="11"/>
  <c r="AQ327" i="11"/>
  <c r="AP327" i="11"/>
  <c r="AC327" i="11"/>
  <c r="AK327" i="11"/>
  <c r="AE327" i="11"/>
  <c r="AJ327" i="11"/>
  <c r="AS327" i="11"/>
  <c r="AO328" i="11"/>
  <c r="AU328" i="11"/>
  <c r="AT328" i="11"/>
  <c r="AH328" i="11"/>
  <c r="AL328" i="11"/>
  <c r="AG328" i="11"/>
  <c r="AP328" i="11"/>
  <c r="AQ328" i="11"/>
  <c r="AM328" i="11"/>
  <c r="AR328" i="11"/>
  <c r="AK328" i="11"/>
  <c r="AD328" i="11"/>
  <c r="AL329" i="11"/>
  <c r="AC329" i="11"/>
  <c r="AP329" i="11"/>
  <c r="AN329" i="11"/>
  <c r="AI329" i="11"/>
  <c r="AK329" i="11"/>
  <c r="AH329" i="11"/>
  <c r="AS329" i="11"/>
  <c r="AM329" i="11"/>
  <c r="AQ329" i="11"/>
  <c r="AO330" i="11"/>
  <c r="AI330" i="11"/>
  <c r="AC330" i="11"/>
  <c r="AM330" i="11"/>
  <c r="AG330" i="11"/>
  <c r="AU330" i="11"/>
  <c r="AN330" i="11"/>
  <c r="AK330" i="11"/>
  <c r="AQ330" i="11"/>
  <c r="AS331" i="11"/>
  <c r="AO331" i="11"/>
  <c r="AF331" i="11"/>
  <c r="AH331" i="11"/>
  <c r="AE331" i="11"/>
  <c r="AQ331" i="11"/>
  <c r="AD331" i="11"/>
  <c r="AG331" i="11"/>
  <c r="AT331" i="11"/>
  <c r="AI331" i="11"/>
  <c r="AN331" i="11"/>
  <c r="AJ332" i="11"/>
  <c r="AQ332" i="11"/>
  <c r="AS332" i="11"/>
  <c r="AT332" i="11"/>
  <c r="AR332" i="11"/>
  <c r="AG332" i="11"/>
  <c r="AN332" i="11"/>
  <c r="AE332" i="11"/>
  <c r="AP332" i="11"/>
  <c r="AO332" i="11"/>
  <c r="AH332" i="11"/>
  <c r="AD332" i="11"/>
  <c r="AF332" i="11"/>
  <c r="AH333" i="11"/>
  <c r="AQ333" i="11"/>
  <c r="AL333" i="11"/>
  <c r="AD333" i="11"/>
  <c r="AF333" i="11"/>
  <c r="AM333" i="11"/>
  <c r="AK333" i="11"/>
  <c r="AR333" i="11"/>
  <c r="AI333" i="11"/>
  <c r="AP333" i="11"/>
  <c r="AJ333" i="11"/>
  <c r="AI334" i="11"/>
  <c r="AT334" i="11"/>
  <c r="AF334" i="11"/>
  <c r="AH334" i="11"/>
  <c r="AS334" i="11"/>
  <c r="AP334" i="11"/>
  <c r="AJ334" i="11"/>
  <c r="AN334" i="11"/>
  <c r="AQ334" i="11"/>
  <c r="AR334" i="11"/>
  <c r="AU335" i="11"/>
  <c r="AM335" i="11"/>
  <c r="AL335" i="11"/>
  <c r="AQ335" i="11"/>
  <c r="AI335" i="11"/>
  <c r="AE335" i="11"/>
  <c r="AN335" i="11"/>
  <c r="AF335" i="11"/>
  <c r="AO335" i="11"/>
  <c r="AR335" i="11"/>
  <c r="AT335" i="11"/>
  <c r="AG335" i="11"/>
  <c r="AL336" i="11"/>
  <c r="AJ336" i="11"/>
  <c r="AO336" i="11"/>
  <c r="AH336" i="11"/>
  <c r="AQ336" i="11"/>
  <c r="AU336" i="11"/>
  <c r="AS336" i="11"/>
  <c r="AK336" i="11"/>
  <c r="AP336" i="11"/>
  <c r="AG336" i="11"/>
  <c r="AT336" i="11"/>
  <c r="AN337" i="11"/>
  <c r="AK337" i="11"/>
  <c r="AP337" i="11"/>
  <c r="AR337" i="11"/>
  <c r="AM337" i="11"/>
  <c r="AC337" i="11"/>
  <c r="AG337" i="11"/>
  <c r="AD337" i="11"/>
  <c r="AT337" i="11"/>
  <c r="AH337" i="11"/>
  <c r="AQ337" i="11"/>
  <c r="AO338" i="11"/>
  <c r="AF338" i="11"/>
  <c r="AC338" i="11"/>
  <c r="AH338" i="11"/>
  <c r="AD338" i="11"/>
  <c r="AU338" i="11"/>
  <c r="AN338" i="11"/>
  <c r="AP338" i="11"/>
  <c r="AE338" i="11"/>
  <c r="AG338" i="11"/>
  <c r="AM338" i="11"/>
  <c r="AJ338" i="11"/>
  <c r="AH339" i="11"/>
  <c r="AM339" i="11"/>
  <c r="AF339" i="11"/>
  <c r="AK339" i="11"/>
  <c r="AG339" i="11"/>
  <c r="AQ339" i="11"/>
  <c r="AT339" i="11"/>
  <c r="AS339" i="11"/>
  <c r="AD339" i="11"/>
  <c r="AI339" i="11"/>
  <c r="AL339" i="11"/>
  <c r="AP339" i="11"/>
  <c r="AR339" i="11"/>
  <c r="AQ340" i="11"/>
  <c r="AG340" i="11"/>
  <c r="AM340" i="11"/>
  <c r="AP340" i="11"/>
  <c r="AH340" i="11"/>
  <c r="AK340" i="11"/>
  <c r="AR340" i="11"/>
  <c r="AT340" i="11"/>
  <c r="AJ340" i="11"/>
  <c r="AU340" i="11"/>
  <c r="AL340" i="11"/>
  <c r="AG341" i="11"/>
  <c r="AR341" i="11"/>
  <c r="AF341" i="11"/>
  <c r="AK341" i="11"/>
  <c r="AM341" i="11"/>
  <c r="AL341" i="11"/>
  <c r="AO341" i="11"/>
  <c r="AT341" i="11"/>
  <c r="AJ341" i="11"/>
  <c r="AI341" i="11"/>
  <c r="AN341" i="11"/>
  <c r="AQ341" i="11"/>
  <c r="AN342" i="11"/>
  <c r="AT342" i="11"/>
  <c r="AF342" i="11"/>
  <c r="AD342" i="11"/>
  <c r="AK342" i="11"/>
  <c r="AH342" i="11"/>
  <c r="AC342" i="11"/>
  <c r="AQ342" i="11"/>
  <c r="AO342" i="11"/>
  <c r="AP342" i="11"/>
  <c r="AE342" i="11"/>
  <c r="AU342" i="11"/>
  <c r="AR342" i="11"/>
  <c r="AH343" i="11"/>
  <c r="AU343" i="11"/>
  <c r="AR343" i="11"/>
  <c r="AN343" i="11"/>
  <c r="AT343" i="11"/>
  <c r="AC343" i="11"/>
  <c r="AP343" i="11"/>
  <c r="AK343" i="11"/>
  <c r="AO343" i="11"/>
  <c r="AF344" i="11"/>
  <c r="AE344" i="11"/>
  <c r="AU344" i="11"/>
  <c r="AD344" i="11"/>
  <c r="AR344" i="11"/>
  <c r="AQ344" i="11"/>
  <c r="AI344" i="11"/>
  <c r="AP344" i="11"/>
  <c r="AT344" i="11"/>
  <c r="AO344" i="11"/>
  <c r="AS344" i="11"/>
  <c r="AK345" i="11"/>
  <c r="AP345" i="11"/>
  <c r="AM345" i="11"/>
  <c r="AJ345" i="11"/>
  <c r="AE345" i="11"/>
  <c r="AS345" i="11"/>
  <c r="AG345" i="11"/>
  <c r="AR345" i="11"/>
  <c r="AC345" i="11"/>
  <c r="AD345" i="11"/>
  <c r="AQ345" i="11"/>
  <c r="AS346" i="11"/>
  <c r="AP346" i="11"/>
  <c r="AN346" i="11"/>
  <c r="AQ346" i="11"/>
  <c r="AI346" i="11"/>
  <c r="AJ346" i="11"/>
  <c r="AU346" i="11"/>
  <c r="AH346" i="11"/>
  <c r="AO347" i="11"/>
  <c r="AT347" i="11"/>
  <c r="AQ347" i="11"/>
  <c r="AR347" i="11"/>
  <c r="AK347" i="11"/>
  <c r="AF347" i="11"/>
  <c r="AE347" i="11"/>
  <c r="AH347" i="11"/>
  <c r="AG347" i="11"/>
  <c r="AM347" i="11"/>
  <c r="AI347" i="11"/>
  <c r="AD347" i="11"/>
  <c r="AN347" i="11"/>
  <c r="AF348" i="11"/>
  <c r="AI348" i="11"/>
  <c r="AK348" i="11"/>
  <c r="AJ348" i="11"/>
  <c r="AU348" i="11"/>
  <c r="AC348" i="11"/>
  <c r="AH348" i="11"/>
  <c r="AE348" i="11"/>
  <c r="AQ348" i="11"/>
  <c r="AP348" i="11"/>
  <c r="AP349" i="11"/>
  <c r="AK349" i="11"/>
  <c r="AT349" i="11"/>
  <c r="AE349" i="11"/>
  <c r="AQ349" i="11"/>
  <c r="AD349" i="11"/>
  <c r="AJ349" i="11"/>
  <c r="AN349" i="11"/>
  <c r="AI349" i="11"/>
  <c r="AR349" i="11"/>
  <c r="AH349" i="11"/>
  <c r="AO350" i="11"/>
  <c r="AF350" i="11"/>
  <c r="AS350" i="11"/>
  <c r="AQ350" i="11"/>
  <c r="AD350" i="11"/>
  <c r="AT350" i="11"/>
  <c r="AI350" i="11"/>
  <c r="AE350" i="11"/>
  <c r="AN350" i="11"/>
  <c r="AM350" i="11"/>
  <c r="AI351" i="11"/>
  <c r="AD351" i="11"/>
  <c r="AL351" i="11"/>
  <c r="AU351" i="11"/>
  <c r="AC351" i="11"/>
  <c r="AR351" i="11"/>
  <c r="AM351" i="11"/>
  <c r="AF351" i="11"/>
  <c r="AK351" i="11"/>
  <c r="AQ351" i="11"/>
  <c r="AJ351" i="11"/>
  <c r="AO351" i="11"/>
  <c r="AN351" i="11"/>
  <c r="AM352" i="11"/>
  <c r="AO352" i="11"/>
  <c r="AR352" i="11"/>
  <c r="AF352" i="11"/>
  <c r="AD352" i="11"/>
  <c r="AK352" i="11"/>
  <c r="AU352" i="11"/>
  <c r="AG352" i="11"/>
  <c r="AP352" i="11"/>
  <c r="AG353" i="11"/>
  <c r="AK353" i="11"/>
  <c r="AC353" i="11"/>
  <c r="AO353" i="11"/>
  <c r="AD353" i="11"/>
  <c r="AJ353" i="11"/>
  <c r="AI353" i="11"/>
  <c r="AP353" i="11"/>
  <c r="AS353" i="11"/>
  <c r="AQ353" i="11"/>
  <c r="AR354" i="11"/>
  <c r="AP354" i="11"/>
  <c r="AJ354" i="11"/>
  <c r="AS354" i="11"/>
  <c r="AT354" i="11"/>
  <c r="AE354" i="11"/>
  <c r="AU354" i="11"/>
  <c r="AN354" i="11"/>
  <c r="AL354" i="11"/>
  <c r="AK354" i="11"/>
  <c r="AM355" i="11"/>
  <c r="AJ355" i="11"/>
  <c r="AD355" i="11"/>
  <c r="AN355" i="11"/>
  <c r="AU355" i="11"/>
  <c r="AI355" i="11"/>
  <c r="AL355" i="11"/>
  <c r="AO355" i="11"/>
  <c r="AG355" i="11"/>
  <c r="AR355" i="11"/>
  <c r="AH356" i="11"/>
  <c r="AP356" i="11"/>
  <c r="AU356" i="11"/>
  <c r="AG356" i="11"/>
  <c r="AM356" i="11"/>
  <c r="AT356" i="11"/>
  <c r="AD356" i="11"/>
  <c r="AR356" i="11"/>
  <c r="AJ356" i="11"/>
  <c r="AO356" i="11"/>
  <c r="AQ356" i="11"/>
  <c r="AL356" i="11"/>
  <c r="AN357" i="11"/>
  <c r="AG357" i="11"/>
  <c r="AD357" i="11"/>
  <c r="AU357" i="11"/>
  <c r="AL357" i="11"/>
  <c r="AH357" i="11"/>
  <c r="AQ357" i="11"/>
  <c r="AK357" i="11"/>
  <c r="AR357" i="11"/>
  <c r="AP357" i="11"/>
  <c r="AM357" i="11"/>
  <c r="AO357" i="11"/>
  <c r="AI358" i="11"/>
  <c r="AD358" i="11"/>
  <c r="AC358" i="11"/>
  <c r="AU358" i="11"/>
  <c r="AL358" i="11"/>
  <c r="AK358" i="11"/>
  <c r="AH358" i="11"/>
  <c r="AN358" i="11"/>
  <c r="AO358" i="11"/>
  <c r="AQ358" i="11"/>
  <c r="AT358" i="11"/>
  <c r="AF358" i="11"/>
  <c r="AM358" i="11"/>
  <c r="AR358" i="11"/>
  <c r="AC359" i="11"/>
  <c r="AF359" i="11"/>
  <c r="AO359" i="11"/>
  <c r="AD359" i="11"/>
  <c r="AL359" i="11"/>
  <c r="AM359" i="11"/>
  <c r="AJ359" i="11"/>
  <c r="AP359" i="11"/>
  <c r="AN359" i="11"/>
  <c r="AG359" i="11"/>
  <c r="AT359" i="11"/>
  <c r="AS359" i="11"/>
  <c r="AE360" i="11"/>
  <c r="AT360" i="11"/>
  <c r="AO360" i="11"/>
  <c r="AP360" i="11"/>
  <c r="AI360" i="11"/>
  <c r="AQ360" i="11"/>
  <c r="AN360" i="11"/>
  <c r="AS360" i="11"/>
  <c r="AH360" i="11"/>
  <c r="AC360" i="11"/>
  <c r="AU360" i="11"/>
  <c r="AF360" i="11"/>
  <c r="AK360" i="11"/>
  <c r="AF361" i="11"/>
  <c r="AM361" i="11"/>
  <c r="AU361" i="11"/>
  <c r="AR361" i="11"/>
  <c r="AI361" i="11"/>
  <c r="AT361" i="11"/>
  <c r="AK361" i="11"/>
  <c r="AO361" i="11"/>
  <c r="AJ361" i="11"/>
  <c r="AS361" i="11"/>
  <c r="AP361" i="11"/>
  <c r="AH361" i="11"/>
  <c r="AQ361" i="11"/>
  <c r="AH362" i="11"/>
  <c r="AD362" i="11"/>
  <c r="AU362" i="11"/>
  <c r="AS362" i="11"/>
  <c r="AL362" i="11"/>
  <c r="AE362" i="11"/>
  <c r="AG362" i="11"/>
  <c r="AI362" i="11"/>
  <c r="AN362" i="11"/>
  <c r="AO362" i="11"/>
  <c r="AP362" i="11"/>
  <c r="AC362" i="11"/>
  <c r="AL363" i="11"/>
  <c r="AJ363" i="11"/>
  <c r="AT363" i="11"/>
  <c r="AQ363" i="11"/>
  <c r="AI363" i="11"/>
  <c r="AU363" i="11"/>
  <c r="AM363" i="11"/>
  <c r="AG363" i="11"/>
  <c r="AR363" i="11"/>
  <c r="AO363" i="11"/>
  <c r="AK363" i="11"/>
  <c r="AN363" i="11"/>
  <c r="AN364" i="11"/>
  <c r="AO364" i="11"/>
  <c r="AJ364" i="11"/>
  <c r="AM364" i="11"/>
  <c r="AH364" i="11"/>
  <c r="AS364" i="11"/>
  <c r="AP364" i="11"/>
  <c r="AU364" i="11"/>
  <c r="AD364" i="11"/>
  <c r="AQ364" i="11"/>
  <c r="AR364" i="11"/>
  <c r="AF364" i="11"/>
  <c r="AL365" i="11"/>
  <c r="AE365" i="11"/>
  <c r="AR365" i="11"/>
  <c r="AG365" i="11"/>
  <c r="AI365" i="11"/>
  <c r="AN365" i="11"/>
  <c r="AO365" i="11"/>
  <c r="AS365" i="11"/>
  <c r="AK365" i="11"/>
  <c r="AT365" i="11"/>
  <c r="AS366" i="11"/>
  <c r="AN366" i="11"/>
  <c r="AP366" i="11"/>
  <c r="AC366" i="11"/>
  <c r="AU366" i="11"/>
  <c r="AL366" i="11"/>
  <c r="AO366" i="11"/>
  <c r="AK366" i="11"/>
  <c r="AI366" i="11"/>
  <c r="AF366" i="11"/>
  <c r="AM366" i="11"/>
  <c r="AR366" i="11"/>
  <c r="AO367" i="11"/>
  <c r="AK367" i="11"/>
  <c r="AQ367" i="11"/>
  <c r="AT367" i="11"/>
  <c r="AH367" i="11"/>
  <c r="AI367" i="11"/>
  <c r="AJ367" i="11"/>
  <c r="AF367" i="11"/>
  <c r="AR367" i="11"/>
  <c r="AM367" i="11"/>
  <c r="AG367" i="11"/>
  <c r="AO368" i="11"/>
  <c r="AG368" i="11"/>
  <c r="AF368" i="11"/>
  <c r="AL368" i="11"/>
  <c r="AR368" i="11"/>
  <c r="AQ368" i="11"/>
  <c r="AK368" i="11"/>
  <c r="AN368" i="11"/>
  <c r="AJ368" i="11"/>
  <c r="AU368" i="11"/>
  <c r="AS368" i="11"/>
  <c r="AO369" i="11"/>
  <c r="AP369" i="11"/>
  <c r="AD369" i="11"/>
  <c r="AN369" i="11"/>
  <c r="AM369" i="11"/>
  <c r="AJ369" i="11"/>
  <c r="AI369" i="11"/>
  <c r="AC369" i="11"/>
  <c r="AT369" i="11"/>
  <c r="AF369" i="11"/>
  <c r="AQ369" i="11"/>
  <c r="AT370" i="11"/>
  <c r="AD370" i="11"/>
  <c r="AP370" i="11"/>
  <c r="AI370" i="11"/>
  <c r="AR370" i="11"/>
  <c r="AG370" i="11"/>
  <c r="AN370" i="11"/>
  <c r="AK370" i="11"/>
  <c r="AQ370" i="11"/>
  <c r="AJ370" i="11"/>
  <c r="AO370" i="11"/>
  <c r="AF370" i="11"/>
  <c r="AS370" i="11"/>
  <c r="AT371" i="11"/>
  <c r="AU371" i="11"/>
  <c r="AJ371" i="11"/>
  <c r="AR371" i="11"/>
  <c r="AM371" i="11"/>
  <c r="AL371" i="11"/>
  <c r="AO371" i="11"/>
  <c r="AP371" i="11"/>
  <c r="AI371" i="11"/>
  <c r="AG371" i="11"/>
  <c r="AQ371" i="11"/>
  <c r="AN371" i="11"/>
  <c r="AJ372" i="11"/>
  <c r="AQ372" i="11"/>
  <c r="AN372" i="11"/>
  <c r="AF372" i="11"/>
  <c r="AC372" i="11"/>
  <c r="AU372" i="11"/>
  <c r="AR372" i="11"/>
  <c r="AG372" i="11"/>
  <c r="AP372" i="11"/>
  <c r="AS372" i="11"/>
  <c r="AM372" i="11"/>
  <c r="AL372" i="11"/>
  <c r="AG373" i="11"/>
  <c r="AM373" i="11"/>
  <c r="AR373" i="11"/>
  <c r="AD373" i="11"/>
  <c r="AN373" i="11"/>
  <c r="AT373" i="11"/>
  <c r="AE373" i="11"/>
  <c r="AH373" i="11"/>
  <c r="AP373" i="11"/>
  <c r="AI373" i="11"/>
  <c r="AK373" i="11"/>
  <c r="AS374" i="11"/>
  <c r="AG374" i="11"/>
  <c r="AH374" i="11"/>
  <c r="AU374" i="11"/>
  <c r="AP374" i="11"/>
  <c r="AJ374" i="11"/>
  <c r="AT374" i="11"/>
  <c r="AD374" i="11"/>
  <c r="AM374" i="11"/>
  <c r="AI374" i="11"/>
  <c r="AU375" i="11"/>
  <c r="AR375" i="11"/>
  <c r="AP375" i="11"/>
  <c r="AQ375" i="11"/>
  <c r="AJ375" i="11"/>
  <c r="AI375" i="11"/>
  <c r="AN375" i="11"/>
  <c r="AH375" i="11"/>
  <c r="AM375" i="11"/>
  <c r="AT375" i="11"/>
  <c r="AF375" i="11"/>
  <c r="AO375" i="11"/>
  <c r="AJ376" i="11"/>
  <c r="AI376" i="11"/>
  <c r="AL376" i="11"/>
  <c r="AS376" i="11"/>
  <c r="AE376" i="11"/>
  <c r="AN376" i="11"/>
  <c r="AK376" i="11"/>
  <c r="AC376" i="11"/>
  <c r="AH376" i="11"/>
  <c r="AF376" i="11"/>
  <c r="AP376" i="11"/>
  <c r="AJ377" i="11"/>
  <c r="AC377" i="11"/>
  <c r="AF377" i="11"/>
  <c r="AU377" i="11"/>
  <c r="AG377" i="11"/>
  <c r="AL377" i="11"/>
  <c r="AI377" i="11"/>
  <c r="AO377" i="11"/>
  <c r="AS377" i="11"/>
  <c r="AD378" i="11"/>
  <c r="AI378" i="11"/>
  <c r="AQ378" i="11"/>
  <c r="AG378" i="11"/>
  <c r="AH378" i="11"/>
  <c r="AE378" i="11"/>
  <c r="AC378" i="11"/>
  <c r="AJ378" i="11"/>
  <c r="AK378" i="11"/>
  <c r="AM378" i="11"/>
  <c r="AN378" i="11"/>
  <c r="AO378" i="11"/>
  <c r="AP378" i="11"/>
  <c r="AL378" i="11"/>
  <c r="AU378" i="11"/>
  <c r="AE379" i="11"/>
  <c r="AQ379" i="11"/>
  <c r="AP379" i="11"/>
  <c r="AO379" i="11"/>
  <c r="AU379" i="11"/>
  <c r="AF379" i="11"/>
  <c r="AK379" i="11"/>
  <c r="AD379" i="11"/>
  <c r="AJ379" i="11"/>
  <c r="AQ380" i="11"/>
  <c r="AJ380" i="11"/>
  <c r="AP380" i="11"/>
  <c r="AN380" i="11"/>
  <c r="AR380" i="11"/>
  <c r="AO380" i="11"/>
  <c r="AD380" i="11"/>
  <c r="AS380" i="11"/>
  <c r="AU380" i="11"/>
  <c r="AK380" i="11"/>
  <c r="AH380" i="11"/>
  <c r="AL381" i="11"/>
  <c r="AP381" i="11"/>
  <c r="AC381" i="11"/>
  <c r="AJ381" i="11"/>
  <c r="AN381" i="11"/>
  <c r="AH381" i="11"/>
  <c r="AI381" i="11"/>
  <c r="AK381" i="11"/>
  <c r="AU381" i="11"/>
  <c r="AG381" i="11"/>
  <c r="AE381" i="11"/>
  <c r="AT381" i="11"/>
  <c r="AM382" i="11"/>
  <c r="AJ382" i="11"/>
  <c r="AN382" i="11"/>
  <c r="AH382" i="11"/>
  <c r="AT382" i="11"/>
  <c r="AL382" i="11"/>
  <c r="AO382" i="11"/>
  <c r="AQ382" i="11"/>
  <c r="AI382" i="11"/>
  <c r="AF382" i="11"/>
  <c r="AE382" i="11"/>
  <c r="AU382" i="11"/>
  <c r="AT383" i="11"/>
  <c r="AJ383" i="11"/>
  <c r="AF383" i="11"/>
  <c r="AQ383" i="11"/>
  <c r="AU383" i="11"/>
  <c r="AI383" i="11"/>
  <c r="AC383" i="11"/>
  <c r="AP383" i="11"/>
  <c r="AR383" i="11"/>
  <c r="AO383" i="11"/>
  <c r="AG383" i="11"/>
  <c r="AP384" i="11"/>
  <c r="AE384" i="11"/>
  <c r="AR384" i="11"/>
  <c r="AJ384" i="11"/>
  <c r="AT384" i="11"/>
  <c r="AL384" i="11"/>
  <c r="AH384" i="11"/>
  <c r="AM384" i="11"/>
  <c r="AF384" i="11"/>
  <c r="AQ384" i="11"/>
  <c r="AM385" i="11"/>
  <c r="AK385" i="11"/>
  <c r="AI385" i="11"/>
  <c r="AL385" i="11"/>
  <c r="AJ385" i="11"/>
  <c r="AU385" i="11"/>
  <c r="AO385" i="11"/>
  <c r="AH385" i="11"/>
  <c r="AC385" i="11"/>
  <c r="AQ385" i="11"/>
  <c r="AI386" i="11"/>
  <c r="AG386" i="11"/>
  <c r="AT386" i="11"/>
  <c r="AJ386" i="11"/>
  <c r="AU386" i="11"/>
  <c r="AH386" i="11"/>
  <c r="AM386" i="11"/>
  <c r="AK386" i="11"/>
  <c r="AL386" i="11"/>
  <c r="AR386" i="11"/>
  <c r="AO386" i="11"/>
  <c r="AQ386" i="11"/>
  <c r="AE387" i="11"/>
  <c r="AG387" i="11"/>
  <c r="AD387" i="11"/>
  <c r="AF387" i="11"/>
  <c r="AJ387" i="11"/>
  <c r="AU387" i="11"/>
  <c r="AM387" i="11"/>
  <c r="AK387" i="11"/>
  <c r="AP387" i="11"/>
  <c r="AL388" i="11"/>
  <c r="AJ388" i="11"/>
  <c r="AP388" i="11"/>
  <c r="AO388" i="11"/>
  <c r="AQ388" i="11"/>
  <c r="AC388" i="11"/>
  <c r="AG388" i="11"/>
  <c r="AK388" i="11"/>
  <c r="AM389" i="11"/>
  <c r="AF389" i="11"/>
  <c r="AQ389" i="11"/>
  <c r="AJ389" i="11"/>
  <c r="AU389" i="11"/>
  <c r="AE389" i="11"/>
  <c r="AH389" i="11"/>
  <c r="AO389" i="11"/>
  <c r="AP389" i="11"/>
  <c r="AK389" i="11"/>
  <c r="AI389" i="11"/>
  <c r="AS389" i="11"/>
  <c r="AQ390" i="11"/>
  <c r="AP390" i="11"/>
  <c r="AS390" i="11"/>
  <c r="AJ390" i="11"/>
  <c r="AF390" i="11"/>
  <c r="AI390" i="11"/>
  <c r="AN390" i="11"/>
  <c r="AM390" i="11"/>
  <c r="AU390" i="11"/>
  <c r="AQ391" i="11"/>
  <c r="AO391" i="11"/>
  <c r="AD391" i="11"/>
  <c r="AS391" i="11"/>
  <c r="AR391" i="11"/>
  <c r="AN391" i="11"/>
  <c r="AF391" i="11"/>
  <c r="AP391" i="11"/>
  <c r="AC391" i="11"/>
  <c r="AK391" i="11"/>
  <c r="AF392" i="11"/>
  <c r="AQ392" i="11"/>
  <c r="AN392" i="11"/>
  <c r="AT392" i="11"/>
  <c r="AU392" i="11"/>
  <c r="AE392" i="11"/>
  <c r="AI392" i="11"/>
  <c r="AM392" i="11"/>
  <c r="AJ392" i="11"/>
  <c r="AH392" i="11"/>
  <c r="AT393" i="11"/>
  <c r="AM393" i="11"/>
  <c r="AC393" i="11"/>
  <c r="AO393" i="11"/>
  <c r="AU393" i="11"/>
  <c r="AL393" i="11"/>
  <c r="AD393" i="11"/>
  <c r="AJ393" i="11"/>
  <c r="AN393" i="11"/>
  <c r="AI393" i="11"/>
  <c r="AH393" i="11"/>
  <c r="AP393" i="11"/>
  <c r="AL394" i="11"/>
  <c r="AP394" i="11"/>
  <c r="AR394" i="11"/>
  <c r="AS394" i="11"/>
  <c r="AQ394" i="11"/>
  <c r="AI394" i="11"/>
  <c r="AT394" i="11"/>
  <c r="AC394" i="11"/>
  <c r="AE394" i="11"/>
  <c r="AT395" i="11"/>
  <c r="AP395" i="11"/>
  <c r="AH395" i="11"/>
  <c r="AI395" i="11"/>
  <c r="AK395" i="11"/>
  <c r="AD395" i="11"/>
  <c r="AS395" i="11"/>
  <c r="AU395" i="11"/>
  <c r="AL396" i="11"/>
  <c r="AF396" i="11"/>
  <c r="AU396" i="11"/>
  <c r="AH396" i="11"/>
  <c r="AS396" i="11"/>
  <c r="AQ396" i="11"/>
  <c r="AC396" i="11"/>
  <c r="AR396" i="11"/>
  <c r="AT396" i="11"/>
  <c r="AO396" i="11"/>
  <c r="AJ396" i="11"/>
  <c r="AM396" i="11"/>
  <c r="AT397" i="11"/>
  <c r="AO397" i="11"/>
  <c r="AQ397" i="11"/>
  <c r="AL397" i="11"/>
  <c r="AD397" i="11"/>
  <c r="AH397" i="11"/>
  <c r="AI397" i="11"/>
  <c r="AE397" i="11"/>
  <c r="AF397" i="11"/>
  <c r="AT398" i="11"/>
  <c r="AN398" i="11"/>
  <c r="AS398" i="11"/>
  <c r="AQ398" i="11"/>
  <c r="AC398" i="11"/>
  <c r="AJ398" i="11"/>
  <c r="AR398" i="11"/>
  <c r="AL398" i="11"/>
  <c r="AI398" i="11"/>
  <c r="AK398" i="11"/>
  <c r="AP398" i="11"/>
  <c r="AM398" i="11"/>
  <c r="AH398" i="11"/>
  <c r="AS399" i="11"/>
  <c r="AG399" i="11"/>
  <c r="AT399" i="11"/>
  <c r="AC399" i="11"/>
  <c r="AR399" i="11"/>
  <c r="AU399" i="11"/>
  <c r="AM399" i="11"/>
  <c r="AD399" i="11"/>
  <c r="AE399" i="11"/>
  <c r="AF399" i="11"/>
  <c r="AN400" i="11"/>
  <c r="AL400" i="11"/>
  <c r="AJ400" i="11"/>
  <c r="AT400" i="11"/>
  <c r="AS400" i="11"/>
  <c r="AH400" i="11"/>
  <c r="AI400" i="11"/>
  <c r="AR400" i="11"/>
  <c r="AO400" i="11"/>
  <c r="AD401" i="11"/>
  <c r="AT401" i="11"/>
  <c r="AN401" i="11"/>
  <c r="AC401" i="11"/>
  <c r="AU401" i="11"/>
  <c r="AJ401" i="11"/>
  <c r="AE401" i="11"/>
  <c r="AH401" i="11"/>
  <c r="AP401" i="11"/>
  <c r="AM401" i="11"/>
  <c r="AI401" i="11"/>
  <c r="AK401" i="11"/>
  <c r="AR402" i="11"/>
  <c r="AJ402" i="11"/>
  <c r="AG402" i="11"/>
  <c r="AD402" i="11"/>
  <c r="AQ402" i="11"/>
  <c r="AI402" i="11"/>
  <c r="AC402" i="11"/>
  <c r="AS402" i="11"/>
  <c r="AE402" i="11"/>
  <c r="AU403" i="11"/>
  <c r="AQ403" i="11"/>
  <c r="AT403" i="11"/>
  <c r="AS403" i="11"/>
  <c r="AD403" i="11"/>
  <c r="AC403" i="11"/>
  <c r="AF403" i="11"/>
  <c r="AN403" i="11"/>
  <c r="AQ404" i="11"/>
  <c r="AT404" i="11"/>
  <c r="AS404" i="11"/>
  <c r="AN404" i="11"/>
  <c r="AC404" i="11"/>
  <c r="AL404" i="11"/>
  <c r="AI404" i="11"/>
  <c r="AR404" i="11"/>
  <c r="AO404" i="11"/>
  <c r="AG404" i="11"/>
  <c r="AM404" i="11"/>
  <c r="AS405" i="11"/>
  <c r="AD405" i="11"/>
  <c r="AN405" i="11"/>
  <c r="AM405" i="11"/>
  <c r="AH405" i="11"/>
  <c r="AI405" i="11"/>
  <c r="AG405" i="11"/>
  <c r="AL405" i="11"/>
  <c r="AU405" i="11"/>
  <c r="AF405" i="11"/>
  <c r="AQ405" i="11"/>
  <c r="AK406" i="11"/>
  <c r="AQ406" i="11"/>
  <c r="AU406" i="11"/>
  <c r="AJ406" i="11"/>
  <c r="AT406" i="11"/>
  <c r="AG406" i="11"/>
  <c r="AL406" i="11"/>
  <c r="AR406" i="11"/>
  <c r="AO406" i="11"/>
  <c r="AN406" i="11"/>
  <c r="AG407" i="11"/>
  <c r="AQ407" i="11"/>
  <c r="AK407" i="11"/>
  <c r="AP407" i="11"/>
  <c r="AO407" i="11"/>
  <c r="AH407" i="11"/>
  <c r="AF407" i="11"/>
  <c r="AE407" i="11"/>
  <c r="AS407" i="11"/>
  <c r="AM407" i="11"/>
  <c r="AL407" i="11"/>
  <c r="AM408" i="11"/>
  <c r="AN408" i="11"/>
  <c r="AK408" i="11"/>
  <c r="AL408" i="11"/>
  <c r="AI408" i="11"/>
  <c r="AJ408" i="11"/>
  <c r="AO408" i="11"/>
  <c r="AG408" i="11"/>
  <c r="AS408" i="11"/>
  <c r="AT408" i="11"/>
  <c r="AE408" i="11"/>
  <c r="AP409" i="11"/>
  <c r="AL409" i="11"/>
  <c r="AG409" i="11"/>
  <c r="AI409" i="11"/>
  <c r="AU409" i="11"/>
  <c r="AO409" i="11"/>
  <c r="AH409" i="11"/>
  <c r="AS409" i="11"/>
  <c r="AQ409" i="11"/>
  <c r="AT409" i="11"/>
  <c r="AN409" i="11"/>
  <c r="AN410" i="11"/>
  <c r="AQ410" i="11"/>
  <c r="AE410" i="11"/>
  <c r="AU410" i="11"/>
  <c r="AO410" i="11"/>
  <c r="AG410" i="11"/>
  <c r="AD410" i="11"/>
  <c r="AH410" i="11"/>
  <c r="AP410" i="11"/>
  <c r="AK410" i="11"/>
  <c r="AM410" i="11"/>
  <c r="AQ411" i="11"/>
  <c r="AC411" i="11"/>
  <c r="AN411" i="11"/>
  <c r="AF411" i="11"/>
  <c r="AK411" i="11"/>
  <c r="AP411" i="11"/>
  <c r="AS411" i="11"/>
  <c r="AE411" i="11"/>
  <c r="AD411" i="11"/>
  <c r="AI412" i="11"/>
  <c r="AC412" i="11"/>
  <c r="AF412" i="11"/>
  <c r="AD412" i="11"/>
  <c r="AO412" i="11"/>
  <c r="AJ412" i="11"/>
  <c r="AN412" i="11"/>
  <c r="AG412" i="11"/>
  <c r="AU412" i="11"/>
  <c r="AT412" i="11"/>
  <c r="AP412" i="11"/>
  <c r="AQ412" i="11"/>
  <c r="AS412" i="11"/>
  <c r="AU413" i="11"/>
  <c r="AS413" i="11"/>
  <c r="AI413" i="11"/>
  <c r="AP413" i="11"/>
  <c r="AT413" i="11"/>
  <c r="AG413" i="11"/>
  <c r="AD413" i="11"/>
  <c r="AO413" i="11"/>
  <c r="AF413" i="11"/>
  <c r="AQ413" i="11"/>
  <c r="AU414" i="11"/>
  <c r="AN414" i="11"/>
  <c r="AR414" i="11"/>
  <c r="AH414" i="11"/>
  <c r="AK414" i="11"/>
  <c r="AO414" i="11"/>
  <c r="AL414" i="11"/>
  <c r="AG414" i="11"/>
  <c r="AS414" i="11"/>
  <c r="AP415" i="11"/>
  <c r="AQ415" i="11"/>
  <c r="AM415" i="11"/>
  <c r="AG415" i="11"/>
  <c r="AR415" i="11"/>
  <c r="AK415" i="11"/>
  <c r="AF415" i="11"/>
  <c r="AU415" i="11"/>
  <c r="AS415" i="11"/>
  <c r="AI416" i="11"/>
  <c r="AH416" i="11"/>
  <c r="AU416" i="11"/>
  <c r="AJ416" i="11"/>
  <c r="AE416" i="11"/>
  <c r="AO416" i="11"/>
  <c r="AF416" i="11"/>
  <c r="AR416" i="11"/>
  <c r="AT416" i="11"/>
  <c r="AQ416" i="11"/>
  <c r="AN416" i="11"/>
  <c r="AG416" i="11"/>
  <c r="AT417" i="11"/>
  <c r="AK417" i="11"/>
  <c r="AR417" i="11"/>
  <c r="AN417" i="11"/>
  <c r="AU417" i="11"/>
  <c r="AS417" i="11"/>
  <c r="AI417" i="11"/>
  <c r="AH417" i="11"/>
  <c r="AF417" i="11"/>
  <c r="AL417" i="11"/>
  <c r="AC417" i="11"/>
  <c r="AQ417" i="11"/>
  <c r="AG418" i="11"/>
  <c r="AO418" i="11"/>
  <c r="AR418" i="11"/>
  <c r="AJ418" i="11"/>
  <c r="AU418" i="11"/>
  <c r="AQ418" i="11"/>
  <c r="AS418" i="11"/>
  <c r="AM418" i="11"/>
  <c r="AD418" i="11"/>
  <c r="AK418" i="11"/>
  <c r="AJ419" i="11"/>
  <c r="AS419" i="11"/>
  <c r="AK419" i="11"/>
  <c r="AN419" i="11"/>
  <c r="AH419" i="11"/>
  <c r="AE419" i="11"/>
  <c r="AT419" i="11"/>
  <c r="AU419" i="11"/>
  <c r="AS420" i="11"/>
  <c r="AJ420" i="11"/>
  <c r="AQ420" i="11"/>
  <c r="AF420" i="11"/>
  <c r="AC420" i="11"/>
  <c r="AT420" i="11"/>
  <c r="AG420" i="11"/>
  <c r="AL420" i="11"/>
  <c r="AI420" i="11"/>
  <c r="AO421" i="11"/>
  <c r="AG421" i="11"/>
  <c r="AC421" i="11"/>
  <c r="AD421" i="11"/>
  <c r="AI421" i="11"/>
  <c r="AK421" i="11"/>
  <c r="AS421" i="11"/>
  <c r="AT421" i="11"/>
  <c r="AL421" i="11"/>
  <c r="AQ421" i="11"/>
  <c r="AI422" i="11"/>
  <c r="AN422" i="11"/>
  <c r="AU422" i="11"/>
  <c r="AR422" i="11"/>
  <c r="AH422" i="11"/>
  <c r="AP422" i="11"/>
  <c r="AE422" i="11"/>
  <c r="AJ422" i="11"/>
  <c r="AT422" i="11"/>
  <c r="AO422" i="11"/>
  <c r="AG422" i="11"/>
  <c r="AF422" i="11"/>
  <c r="AH423" i="11"/>
  <c r="AQ423" i="11"/>
  <c r="AK423" i="11"/>
  <c r="AI423" i="11"/>
  <c r="AL423" i="11"/>
  <c r="AS423" i="11"/>
  <c r="AM423" i="11"/>
  <c r="AK424" i="11"/>
  <c r="AN424" i="11"/>
  <c r="AL424" i="11"/>
  <c r="AR424" i="11"/>
  <c r="AO424" i="11"/>
  <c r="AI424" i="11"/>
  <c r="AG424" i="11"/>
  <c r="AU424" i="11"/>
  <c r="AT424" i="11"/>
  <c r="AQ424" i="11"/>
  <c r="AE424" i="11"/>
  <c r="AJ424" i="11"/>
  <c r="AS424" i="11"/>
  <c r="AP424" i="11"/>
  <c r="AD425" i="11"/>
  <c r="AE425" i="11"/>
  <c r="AQ425" i="11"/>
  <c r="AJ425" i="11"/>
  <c r="AI425" i="11"/>
  <c r="AK425" i="11"/>
  <c r="AL425" i="11"/>
  <c r="AG425" i="11"/>
  <c r="AU425" i="11"/>
  <c r="AT425" i="11"/>
  <c r="AN425" i="11"/>
  <c r="AL426" i="11"/>
  <c r="AH426" i="11"/>
  <c r="AU426" i="11"/>
  <c r="AG426" i="11"/>
  <c r="AS426" i="11"/>
  <c r="AF426" i="11"/>
  <c r="AT426" i="11"/>
  <c r="AJ426" i="11"/>
  <c r="AK426" i="11"/>
  <c r="AN426" i="11"/>
  <c r="AR426" i="11"/>
  <c r="AE427" i="11"/>
  <c r="AO427" i="11"/>
  <c r="AL427" i="11"/>
  <c r="AH427" i="11"/>
  <c r="AK427" i="11"/>
  <c r="AQ427" i="11"/>
  <c r="AN427" i="11"/>
  <c r="AM427" i="11"/>
  <c r="AJ427" i="11"/>
  <c r="AK428" i="11"/>
  <c r="AL428" i="11"/>
  <c r="AQ428" i="11"/>
  <c r="AI428" i="11"/>
  <c r="AP428" i="11"/>
  <c r="AD428" i="11"/>
  <c r="AT428" i="11"/>
  <c r="AO428" i="11"/>
  <c r="AU428" i="11"/>
  <c r="AN428" i="11"/>
  <c r="AG428" i="11"/>
  <c r="AE429" i="11"/>
  <c r="AS429" i="11"/>
  <c r="AL429" i="11"/>
  <c r="AI429" i="11"/>
  <c r="AF429" i="11"/>
  <c r="AU429" i="11"/>
  <c r="AJ429" i="11"/>
  <c r="AG429" i="11"/>
  <c r="AD429" i="11"/>
  <c r="AQ429" i="11"/>
  <c r="AH430" i="11"/>
  <c r="AK430" i="11"/>
  <c r="AG430" i="11"/>
  <c r="AL430" i="11"/>
  <c r="AJ430" i="11"/>
  <c r="AN430" i="11"/>
  <c r="AQ430" i="11"/>
  <c r="AU430" i="11"/>
  <c r="AP430" i="11"/>
  <c r="AR430" i="11"/>
  <c r="AQ431" i="11"/>
  <c r="AR431" i="11"/>
  <c r="AI431" i="11"/>
  <c r="AS431" i="11"/>
  <c r="AK431" i="11"/>
  <c r="AP431" i="11"/>
  <c r="AE431" i="11"/>
  <c r="AT431" i="11"/>
  <c r="AG431" i="11"/>
  <c r="AJ431" i="11"/>
  <c r="AD431" i="11"/>
  <c r="AU431" i="11"/>
  <c r="AL432" i="11"/>
  <c r="AK432" i="11"/>
  <c r="AJ432" i="11"/>
  <c r="AI432" i="11"/>
  <c r="AT432" i="11"/>
  <c r="AF432" i="11"/>
  <c r="AS432" i="11"/>
  <c r="AG432" i="11"/>
  <c r="AH432" i="11"/>
  <c r="AT433" i="11"/>
  <c r="AM433" i="11"/>
  <c r="AP433" i="11"/>
  <c r="AN433" i="11"/>
  <c r="AJ433" i="11"/>
  <c r="AI433" i="11"/>
  <c r="AF433" i="11"/>
  <c r="AC433" i="11"/>
  <c r="AH433" i="11"/>
  <c r="AE433" i="11"/>
  <c r="AL433" i="11"/>
  <c r="AU433" i="11"/>
  <c r="AT434" i="11"/>
  <c r="AL434" i="11"/>
  <c r="AE434" i="11"/>
  <c r="AN434" i="11"/>
  <c r="AJ434" i="11"/>
  <c r="AG434" i="11"/>
  <c r="AQ434" i="11"/>
  <c r="AM434" i="11"/>
  <c r="AO434" i="11"/>
  <c r="AH434" i="11"/>
  <c r="AK434" i="11"/>
  <c r="AU434" i="11"/>
  <c r="AR434" i="11"/>
  <c r="AJ435" i="11"/>
  <c r="AF435" i="11"/>
  <c r="AT435" i="11"/>
  <c r="AU435" i="11"/>
  <c r="AK435" i="11"/>
  <c r="AG435" i="11"/>
  <c r="AH435" i="11"/>
  <c r="AD435" i="11"/>
  <c r="AP435" i="11"/>
  <c r="AN435" i="11"/>
  <c r="AL436" i="11"/>
  <c r="AO436" i="11"/>
  <c r="AP436" i="11"/>
  <c r="AK436" i="11"/>
  <c r="AU436" i="11"/>
  <c r="AF436" i="11"/>
  <c r="AG436" i="11"/>
  <c r="AJ436" i="11"/>
  <c r="AT436" i="11"/>
  <c r="AQ436" i="11"/>
  <c r="AL437" i="11"/>
  <c r="AD437" i="11"/>
  <c r="AO437" i="11"/>
  <c r="AH437" i="11"/>
  <c r="AE437" i="11"/>
  <c r="AT437" i="11"/>
  <c r="AI437" i="11"/>
  <c r="AS437" i="11"/>
  <c r="AQ437" i="11"/>
  <c r="AP438" i="11"/>
  <c r="AR438" i="11"/>
  <c r="AJ438" i="11"/>
  <c r="AU438" i="11"/>
  <c r="AO438" i="11"/>
  <c r="AN438" i="11"/>
  <c r="AH438" i="11"/>
  <c r="AT438" i="11"/>
  <c r="AM438" i="11"/>
  <c r="AQ438" i="11"/>
  <c r="AK438" i="11"/>
  <c r="AL438" i="11"/>
  <c r="AF438" i="11"/>
  <c r="AS438" i="11"/>
  <c r="AK439" i="11"/>
  <c r="AQ439" i="11"/>
  <c r="AS439" i="11"/>
  <c r="AI439" i="11"/>
  <c r="AF439" i="11"/>
  <c r="AO439" i="11"/>
  <c r="AU439" i="11"/>
  <c r="AJ439" i="11"/>
  <c r="AG439" i="11"/>
  <c r="AP439" i="11"/>
  <c r="AE439" i="11"/>
  <c r="AH439" i="11"/>
  <c r="AG440" i="11"/>
  <c r="AR440" i="11"/>
  <c r="AI440" i="11"/>
  <c r="AH440" i="11"/>
  <c r="AJ440" i="11"/>
  <c r="AF440" i="11"/>
  <c r="AK440" i="11"/>
  <c r="AM440" i="11"/>
  <c r="AQ440" i="11"/>
  <c r="AT440" i="11"/>
  <c r="AP440" i="11"/>
  <c r="AR441" i="11"/>
  <c r="AI441" i="11"/>
  <c r="AK441" i="11"/>
  <c r="AQ441" i="11"/>
  <c r="AL441" i="11"/>
  <c r="AF441" i="11"/>
  <c r="AP441" i="11"/>
  <c r="AO441" i="11"/>
  <c r="AG441" i="11"/>
  <c r="AU30" i="11"/>
  <c r="AC4" i="11"/>
  <c r="AL18" i="11"/>
  <c r="AP25" i="11"/>
  <c r="AK8" i="11"/>
  <c r="AP15" i="11"/>
  <c r="AJ24" i="11"/>
  <c r="AP8" i="11"/>
  <c r="AJ32" i="11"/>
  <c r="AF4" i="11"/>
  <c r="AR32" i="11"/>
  <c r="AJ4" i="11"/>
  <c r="AL20" i="11"/>
  <c r="AL413" i="11"/>
  <c r="AS14" i="11"/>
  <c r="AU11" i="11"/>
  <c r="AC55" i="11"/>
  <c r="AR41" i="11"/>
  <c r="AK19" i="11"/>
  <c r="AL41" i="11"/>
  <c r="AS25" i="11"/>
  <c r="AE24" i="11"/>
  <c r="AI24" i="11"/>
  <c r="AU20" i="11"/>
  <c r="AC6" i="11"/>
  <c r="AF41" i="11"/>
  <c r="AQ41" i="11"/>
  <c r="AP19" i="11"/>
  <c r="AK18" i="11"/>
  <c r="AC25" i="11"/>
  <c r="AD16" i="11"/>
  <c r="AC24" i="11"/>
  <c r="AQ31" i="11"/>
  <c r="AQ19" i="11"/>
  <c r="AJ19" i="11"/>
  <c r="AN6" i="11"/>
  <c r="AM16" i="11"/>
  <c r="AJ25" i="11"/>
  <c r="AH8" i="11"/>
  <c r="AM9" i="11"/>
  <c r="AO12" i="11"/>
  <c r="AH75" i="11"/>
  <c r="AL19" i="11"/>
  <c r="AE7" i="11"/>
  <c r="AM52" i="11"/>
  <c r="AL24" i="11"/>
  <c r="AE16" i="11"/>
  <c r="AG32" i="11"/>
  <c r="AE25" i="11"/>
  <c r="AT22" i="11"/>
  <c r="AQ25" i="11"/>
  <c r="AG27" i="11"/>
  <c r="AM47" i="11"/>
  <c r="AI42" i="11"/>
  <c r="AL102" i="11"/>
  <c r="AN19" i="11"/>
  <c r="AI19" i="11"/>
  <c r="AH13" i="11"/>
  <c r="AG49" i="11"/>
  <c r="AR51" i="11"/>
  <c r="AK21" i="11"/>
  <c r="AQ14" i="11"/>
  <c r="AQ46" i="11"/>
  <c r="AP12" i="11"/>
  <c r="AP41" i="11"/>
  <c r="AK14" i="11"/>
  <c r="AG12" i="11"/>
  <c r="AD55" i="11"/>
  <c r="AG46" i="11"/>
  <c r="AM24" i="11"/>
  <c r="AD31" i="11"/>
  <c r="AH18" i="11"/>
  <c r="AL31" i="11"/>
  <c r="AH32" i="11"/>
  <c r="AD25" i="11"/>
  <c r="AE32" i="11"/>
  <c r="AH20" i="11"/>
  <c r="AH12" i="11"/>
  <c r="AC42" i="11"/>
  <c r="AD19" i="11"/>
  <c r="AU19" i="11"/>
  <c r="AR44" i="11"/>
  <c r="AO51" i="11"/>
  <c r="AR26" i="11"/>
  <c r="AK12" i="11"/>
  <c r="AF14" i="11"/>
  <c r="AU3" i="11"/>
  <c r="AL3" i="11"/>
  <c r="AP10" i="11"/>
  <c r="AM5" i="11"/>
  <c r="AD12" i="11"/>
  <c r="AE9" i="11"/>
  <c r="AI6" i="11"/>
  <c r="AF76" i="11"/>
  <c r="AI102" i="11"/>
  <c r="AN54" i="11"/>
  <c r="AS46" i="11"/>
  <c r="AI44" i="11"/>
  <c r="AK54" i="11"/>
  <c r="AK53" i="11"/>
  <c r="AM45" i="11"/>
  <c r="AG47" i="11"/>
  <c r="AU40" i="11"/>
  <c r="AS52" i="11"/>
  <c r="AF48" i="11"/>
  <c r="AJ48" i="11"/>
  <c r="AU28" i="11"/>
  <c r="AG29" i="11"/>
  <c r="AC29" i="11"/>
  <c r="AJ20" i="11"/>
  <c r="AO18" i="11"/>
  <c r="AJ18" i="11"/>
  <c r="AI30" i="11"/>
  <c r="AQ8" i="11"/>
  <c r="AP31" i="11"/>
  <c r="AT17" i="11"/>
  <c r="AT25" i="11"/>
  <c r="AJ16" i="11"/>
  <c r="AU24" i="11"/>
  <c r="AD32" i="11"/>
  <c r="AQ75" i="11"/>
  <c r="AK22" i="11"/>
  <c r="AR24" i="11"/>
  <c r="AT19" i="11"/>
  <c r="AR48" i="11"/>
  <c r="AI20" i="11"/>
  <c r="AQ24" i="11"/>
  <c r="AK24" i="11"/>
  <c r="AM8" i="11"/>
  <c r="AD18" i="11"/>
  <c r="AL22" i="11"/>
  <c r="AN22" i="11"/>
  <c r="AF30" i="11"/>
  <c r="AK15" i="11"/>
  <c r="AF27" i="11"/>
  <c r="AH27" i="11"/>
  <c r="AO8" i="11"/>
  <c r="AS8" i="11"/>
  <c r="AG20" i="11"/>
  <c r="AF19" i="11"/>
  <c r="AG31" i="11"/>
  <c r="AG17" i="11"/>
  <c r="AO4" i="11"/>
  <c r="AN16" i="11"/>
  <c r="AF24" i="11"/>
  <c r="AL32" i="11"/>
  <c r="AN441" i="11"/>
  <c r="AS442" i="11"/>
  <c r="AQ442" i="11"/>
  <c r="AK442" i="11"/>
  <c r="AC442" i="11"/>
  <c r="AG442" i="11"/>
  <c r="AH442" i="11"/>
  <c r="AT442" i="11"/>
  <c r="AL442" i="11"/>
  <c r="AU442" i="11"/>
  <c r="AR442" i="11"/>
  <c r="AL443" i="11"/>
  <c r="AI443" i="11"/>
  <c r="AM443" i="11"/>
  <c r="AN443" i="11"/>
  <c r="AK443" i="11"/>
  <c r="AR443" i="11"/>
  <c r="AF443" i="11"/>
  <c r="AD443" i="11"/>
  <c r="AO444" i="11"/>
  <c r="AI444" i="11"/>
  <c r="AK444" i="11"/>
  <c r="AJ444" i="11"/>
  <c r="AP444" i="11"/>
  <c r="AM444" i="11"/>
  <c r="AR444" i="11"/>
  <c r="AL444" i="11"/>
  <c r="AG444" i="11"/>
  <c r="AE444" i="11"/>
  <c r="AT444" i="11"/>
  <c r="AQ444" i="11"/>
  <c r="AK445" i="11"/>
  <c r="AM445" i="11"/>
  <c r="AU445" i="11"/>
  <c r="AS445" i="11"/>
  <c r="AD445" i="11"/>
  <c r="AN445" i="11"/>
  <c r="AL445" i="11"/>
  <c r="AQ445" i="11"/>
  <c r="AH446" i="11"/>
  <c r="AC446" i="11"/>
  <c r="AN446" i="11"/>
  <c r="AD446" i="11"/>
  <c r="AK446" i="11"/>
  <c r="AU446" i="11"/>
  <c r="AR446" i="11"/>
  <c r="AJ446" i="11"/>
  <c r="AM446" i="11"/>
  <c r="AO446" i="11"/>
  <c r="AF446" i="11"/>
  <c r="AE447" i="11"/>
  <c r="AU447" i="11"/>
  <c r="AT447" i="11"/>
  <c r="AR447" i="11"/>
  <c r="AL447" i="11"/>
  <c r="AI447" i="11"/>
  <c r="AJ447" i="11"/>
  <c r="AT448" i="11"/>
  <c r="AU448" i="11"/>
  <c r="AG448" i="11"/>
  <c r="AK448" i="11"/>
  <c r="AC448" i="11"/>
  <c r="AJ448" i="11"/>
  <c r="AO448" i="11"/>
  <c r="AK449" i="11"/>
  <c r="AO449" i="11"/>
  <c r="AQ449" i="11"/>
  <c r="AP449" i="11"/>
  <c r="AL449" i="11"/>
  <c r="AI449" i="11"/>
  <c r="AE449" i="11"/>
  <c r="AM449" i="11"/>
  <c r="AH449" i="11"/>
  <c r="AT449" i="11"/>
  <c r="AN449" i="11"/>
  <c r="AF450" i="11"/>
  <c r="AJ450" i="11"/>
  <c r="AH450" i="11"/>
  <c r="AS450" i="11"/>
  <c r="AT450" i="11"/>
  <c r="AG450" i="11"/>
  <c r="AE451" i="11"/>
  <c r="AK451" i="11"/>
  <c r="AU451" i="11"/>
  <c r="AG451" i="11"/>
  <c r="AD451" i="11"/>
  <c r="AN451" i="11"/>
  <c r="AD452" i="11"/>
  <c r="AO452" i="11"/>
  <c r="AI452" i="11"/>
  <c r="AP452" i="11"/>
  <c r="AN452" i="11"/>
  <c r="AL452" i="11"/>
  <c r="AE452" i="11"/>
  <c r="AS452" i="11"/>
  <c r="AM452" i="11"/>
  <c r="AR453" i="11"/>
  <c r="AK453" i="11"/>
  <c r="AH453" i="11"/>
  <c r="AD453" i="11"/>
  <c r="AT453" i="11"/>
  <c r="AG453" i="11"/>
  <c r="AP454" i="11"/>
  <c r="AC454" i="11"/>
  <c r="AH454" i="11"/>
  <c r="AN454" i="11"/>
  <c r="AK454" i="11"/>
  <c r="AR454" i="11"/>
  <c r="AG454" i="11"/>
  <c r="AO454" i="11"/>
  <c r="AL454" i="11"/>
  <c r="AD454" i="11"/>
  <c r="AM455" i="11"/>
  <c r="AQ455" i="11"/>
  <c r="AH455" i="11"/>
  <c r="AJ455" i="11"/>
  <c r="AU455" i="11"/>
  <c r="AS455" i="11"/>
  <c r="AC455" i="11"/>
  <c r="AL455" i="11"/>
  <c r="AG455" i="11"/>
  <c r="AK455" i="11"/>
  <c r="AU456" i="11"/>
  <c r="AF456" i="11"/>
  <c r="AO456" i="11"/>
  <c r="AR456" i="11"/>
  <c r="AT456" i="11"/>
  <c r="AG456" i="11"/>
  <c r="AS456" i="11"/>
  <c r="AM456" i="11"/>
  <c r="AQ456" i="11"/>
  <c r="AI456" i="11"/>
  <c r="AP456" i="11"/>
  <c r="AS457" i="11"/>
  <c r="AM457" i="11"/>
  <c r="AQ457" i="11"/>
  <c r="AU457" i="11"/>
  <c r="AK457" i="11"/>
  <c r="AI457" i="11"/>
  <c r="AL457" i="11"/>
  <c r="AN457" i="11"/>
  <c r="AT458" i="11"/>
  <c r="AL458" i="11"/>
  <c r="AN458" i="11"/>
  <c r="AM458" i="11"/>
  <c r="AS458" i="11"/>
  <c r="AJ458" i="11"/>
  <c r="AE458" i="11"/>
  <c r="AU458" i="11"/>
  <c r="AR458" i="11"/>
  <c r="AO458" i="11"/>
  <c r="AE459" i="11"/>
  <c r="AD459" i="11"/>
  <c r="AC459" i="11"/>
  <c r="AQ459" i="11"/>
  <c r="AN459" i="11"/>
  <c r="AK459" i="11"/>
  <c r="AH459" i="11"/>
  <c r="AQ460" i="11"/>
  <c r="AD460" i="11"/>
  <c r="AI460" i="11"/>
  <c r="AF460" i="11"/>
  <c r="AR460" i="11"/>
  <c r="AP460" i="11"/>
  <c r="AM460" i="11"/>
  <c r="AE461" i="11"/>
  <c r="AP461" i="11"/>
  <c r="AS461" i="11"/>
  <c r="AR461" i="11"/>
  <c r="AH461" i="11"/>
  <c r="AL461" i="11"/>
  <c r="AI461" i="11"/>
  <c r="AF461" i="11"/>
  <c r="AK461" i="11"/>
  <c r="AQ461" i="11"/>
  <c r="AL462" i="11"/>
  <c r="AI462" i="11"/>
  <c r="AC462" i="11"/>
  <c r="AJ462" i="11"/>
  <c r="AP462" i="11"/>
  <c r="AS462" i="11"/>
  <c r="AT463" i="11"/>
  <c r="AC463" i="11"/>
  <c r="AU463" i="11"/>
  <c r="AP463" i="11"/>
  <c r="AI463" i="11"/>
  <c r="AK463" i="11"/>
  <c r="AJ464" i="11"/>
  <c r="AE464" i="11"/>
  <c r="AL464" i="11"/>
  <c r="AM464" i="11"/>
  <c r="AC464" i="11"/>
  <c r="AN464" i="11"/>
  <c r="AS464" i="11"/>
  <c r="AG464" i="11"/>
  <c r="AF464" i="11"/>
  <c r="AQ464" i="11"/>
  <c r="AP464" i="11"/>
  <c r="AT465" i="11"/>
  <c r="AF465" i="11"/>
  <c r="AS465" i="11"/>
  <c r="AQ465" i="11"/>
  <c r="AM465" i="11"/>
  <c r="AL465" i="11"/>
  <c r="AI465" i="11"/>
  <c r="AK465" i="11"/>
  <c r="AP465" i="11"/>
  <c r="AH465" i="11"/>
  <c r="AN465" i="11"/>
  <c r="AJ466" i="11"/>
  <c r="AK466" i="11"/>
  <c r="AP466" i="11"/>
  <c r="AE466" i="11"/>
  <c r="AU466" i="11"/>
  <c r="AN466" i="11"/>
  <c r="AR466" i="11"/>
  <c r="AF467" i="11"/>
  <c r="AS467" i="11"/>
  <c r="AI467" i="11"/>
  <c r="AK467" i="11"/>
  <c r="AQ467" i="11"/>
  <c r="AG467" i="11"/>
  <c r="AP467" i="11"/>
  <c r="AF468" i="11"/>
  <c r="AG468" i="11"/>
  <c r="AQ468" i="11"/>
  <c r="AU468" i="11"/>
  <c r="AM468" i="11"/>
  <c r="AN468" i="11"/>
  <c r="AO468" i="11"/>
  <c r="AL468" i="11"/>
  <c r="AI468" i="11"/>
  <c r="AM469" i="11"/>
  <c r="AN469" i="11"/>
  <c r="AS469" i="11"/>
  <c r="AE469" i="11"/>
  <c r="AI469" i="11"/>
  <c r="AU469" i="11"/>
  <c r="AO469" i="11"/>
  <c r="AL469" i="11"/>
  <c r="AH469" i="11"/>
  <c r="AR469" i="11"/>
  <c r="AG469" i="11"/>
  <c r="AP470" i="11"/>
  <c r="AO470" i="11"/>
  <c r="AH470" i="11"/>
  <c r="AG470" i="11"/>
  <c r="AU470" i="11"/>
  <c r="AR470" i="11"/>
  <c r="AD470" i="11"/>
  <c r="AM470" i="11"/>
  <c r="AT470" i="11"/>
  <c r="AF470" i="11"/>
  <c r="AI471" i="11"/>
  <c r="AS471" i="11"/>
  <c r="AR471" i="11"/>
  <c r="AP471" i="11"/>
  <c r="AF471" i="11"/>
  <c r="AG471" i="11"/>
  <c r="AM471" i="11"/>
  <c r="AC471" i="11"/>
  <c r="AE471" i="11"/>
  <c r="AK471" i="11"/>
  <c r="AH471" i="11"/>
  <c r="AQ471" i="11"/>
  <c r="AJ472" i="11"/>
  <c r="AG472" i="11"/>
  <c r="AF472" i="11"/>
  <c r="AD472" i="11"/>
  <c r="AC472" i="11"/>
  <c r="AS472" i="11"/>
  <c r="AU472" i="11"/>
  <c r="AT472" i="11"/>
  <c r="AQ472" i="11"/>
  <c r="AR472" i="11"/>
  <c r="AL472" i="11"/>
  <c r="AI472" i="11"/>
  <c r="AG473" i="11"/>
  <c r="AO473" i="11"/>
  <c r="AU473" i="11"/>
  <c r="AQ473" i="11"/>
  <c r="AR473" i="11"/>
  <c r="AK473" i="11"/>
  <c r="AL473" i="11"/>
  <c r="AI473" i="11"/>
  <c r="AF473" i="11"/>
  <c r="AJ473" i="11"/>
  <c r="AN473" i="11"/>
  <c r="AT474" i="11"/>
  <c r="AK474" i="11"/>
  <c r="AU474" i="11"/>
  <c r="AR474" i="11"/>
  <c r="AO474" i="11"/>
  <c r="AP474" i="11"/>
  <c r="AQ474" i="11"/>
  <c r="AH474" i="11"/>
  <c r="AM474" i="11"/>
  <c r="AJ474" i="11"/>
  <c r="AG474" i="11"/>
  <c r="AQ475" i="11"/>
  <c r="AF475" i="11"/>
  <c r="AM475" i="11"/>
  <c r="AL475" i="11"/>
  <c r="AS475" i="11"/>
  <c r="AD475" i="11"/>
  <c r="AO475" i="11"/>
  <c r="AK475" i="11"/>
  <c r="AT475" i="11"/>
  <c r="AG475" i="11"/>
  <c r="AS476" i="11"/>
  <c r="AE476" i="11"/>
  <c r="AO476" i="11"/>
  <c r="AQ476" i="11"/>
  <c r="AM476" i="11"/>
  <c r="AI476" i="11"/>
  <c r="AR476" i="11"/>
  <c r="AI477" i="11"/>
  <c r="AG477" i="11"/>
  <c r="AO477" i="11"/>
  <c r="AE477" i="11"/>
  <c r="AH477" i="11"/>
  <c r="AJ477" i="11"/>
  <c r="AU477" i="11"/>
  <c r="AL477" i="11"/>
  <c r="AF477" i="11"/>
  <c r="AD477" i="11"/>
  <c r="AU478" i="11"/>
  <c r="AQ478" i="11"/>
  <c r="AN478" i="11"/>
  <c r="AM478" i="11"/>
  <c r="AO478" i="11"/>
  <c r="AH478" i="11"/>
  <c r="AT478" i="11"/>
  <c r="AS478" i="11"/>
  <c r="AU479" i="11"/>
  <c r="AD479" i="11"/>
  <c r="AO479" i="11"/>
  <c r="AQ479" i="11"/>
  <c r="AF479" i="11"/>
  <c r="AM479" i="11"/>
  <c r="AS479" i="11"/>
  <c r="AP479" i="11"/>
  <c r="AS480" i="11"/>
  <c r="AR480" i="11"/>
  <c r="AG480" i="11"/>
  <c r="AF480" i="11"/>
  <c r="AD480" i="11"/>
  <c r="AO480" i="11"/>
  <c r="AT480" i="11"/>
  <c r="AQ480" i="11"/>
  <c r="AL480" i="11"/>
  <c r="AQ481" i="11"/>
  <c r="AS481" i="11"/>
  <c r="AM481" i="11"/>
  <c r="AL481" i="11"/>
  <c r="AI481" i="11"/>
  <c r="AF481" i="11"/>
  <c r="AR481" i="11"/>
  <c r="AJ481" i="11"/>
  <c r="AE481" i="11"/>
  <c r="AH481" i="11"/>
  <c r="AP482" i="11"/>
  <c r="AH482" i="11"/>
  <c r="AG482" i="11"/>
  <c r="AK482" i="11"/>
  <c r="AD482" i="11"/>
  <c r="AL482" i="11"/>
  <c r="AU482" i="11"/>
  <c r="AR482" i="11"/>
  <c r="AO482" i="11"/>
  <c r="AC482" i="11"/>
  <c r="AJ482" i="11"/>
  <c r="AJ483" i="11"/>
  <c r="AI483" i="11"/>
  <c r="AG483" i="11"/>
  <c r="AK483" i="11"/>
  <c r="AU483" i="11"/>
  <c r="AH483" i="11"/>
  <c r="AP483" i="11"/>
  <c r="AF483" i="11"/>
  <c r="AT483" i="11"/>
  <c r="AH484" i="11"/>
  <c r="AT484" i="11"/>
  <c r="AG484" i="11"/>
  <c r="AN484" i="11"/>
  <c r="AO484" i="11"/>
  <c r="AC484" i="11"/>
  <c r="AT485" i="11"/>
  <c r="AM485" i="11"/>
  <c r="AS485" i="11"/>
  <c r="AO485" i="11"/>
  <c r="AN485" i="11"/>
  <c r="AQ485" i="11"/>
  <c r="AQ486" i="11"/>
  <c r="AD486" i="11"/>
  <c r="AN486" i="11"/>
  <c r="AH486" i="11"/>
  <c r="AI486" i="11"/>
  <c r="AK486" i="11"/>
  <c r="AR486" i="11"/>
  <c r="AO486" i="11"/>
  <c r="AP486" i="11"/>
  <c r="AL486" i="11"/>
  <c r="AI487" i="11"/>
  <c r="AF487" i="11"/>
  <c r="AL487" i="11"/>
  <c r="AC487" i="11"/>
  <c r="AS487" i="11"/>
  <c r="AR487" i="11"/>
  <c r="AK487" i="11"/>
  <c r="AH487" i="11"/>
  <c r="AK488" i="11"/>
  <c r="AJ488" i="11"/>
  <c r="AR488" i="11"/>
  <c r="AM488" i="11"/>
  <c r="AT488" i="11"/>
  <c r="AQ488" i="11"/>
  <c r="AG488" i="11"/>
  <c r="AN488" i="11"/>
  <c r="AO488" i="11"/>
  <c r="AL488" i="11"/>
  <c r="AP488" i="11"/>
  <c r="AG489" i="11"/>
  <c r="AO489" i="11"/>
  <c r="AS489" i="11"/>
  <c r="AP489" i="11"/>
  <c r="AQ489" i="11"/>
  <c r="AM489" i="11"/>
  <c r="AC489" i="11"/>
  <c r="AH489" i="11"/>
  <c r="AK489" i="11"/>
  <c r="AR489" i="11"/>
  <c r="AL489" i="11"/>
  <c r="AI489" i="11"/>
  <c r="AF489" i="11"/>
  <c r="AT489" i="11"/>
  <c r="AP490" i="11"/>
  <c r="AO490" i="11"/>
  <c r="AG490" i="11"/>
  <c r="AF490" i="11"/>
  <c r="AH490" i="11"/>
  <c r="AL491" i="11"/>
  <c r="AE491" i="11"/>
  <c r="AR491" i="11"/>
  <c r="AN491" i="11"/>
  <c r="AT491" i="11"/>
  <c r="AK491" i="11"/>
  <c r="AE492" i="11"/>
  <c r="AF492" i="11"/>
  <c r="AO492" i="11"/>
  <c r="AI492" i="11"/>
  <c r="AU492" i="11"/>
  <c r="AJ492" i="11"/>
  <c r="AP492" i="11"/>
  <c r="AG492" i="11"/>
  <c r="AH492" i="11"/>
  <c r="AT492" i="11"/>
  <c r="AQ492" i="11"/>
  <c r="AK493" i="11"/>
  <c r="AT493" i="11"/>
  <c r="AJ493" i="11"/>
  <c r="AH493" i="11"/>
  <c r="AE493" i="11"/>
  <c r="AM493" i="11"/>
  <c r="AF493" i="11"/>
  <c r="AL493" i="11"/>
  <c r="AI493" i="11"/>
  <c r="AN493" i="11"/>
  <c r="AQ493" i="11"/>
  <c r="AT494" i="11"/>
  <c r="AG494" i="11"/>
  <c r="AQ494" i="11"/>
  <c r="AP494" i="11"/>
  <c r="AH494" i="11"/>
  <c r="AD494" i="11"/>
  <c r="AU494" i="11"/>
  <c r="AR494" i="11"/>
  <c r="AF494" i="11"/>
  <c r="AE495" i="11"/>
  <c r="AG495" i="11"/>
  <c r="AH495" i="11"/>
  <c r="AL495" i="11"/>
  <c r="AS495" i="11"/>
  <c r="AQ495" i="11"/>
  <c r="AP495" i="11"/>
  <c r="AJ495" i="11"/>
  <c r="AU495" i="11"/>
  <c r="AR496" i="11"/>
  <c r="AL496" i="11"/>
  <c r="AH496" i="11"/>
  <c r="AC496" i="11"/>
  <c r="AM496" i="11"/>
  <c r="AT496" i="11"/>
  <c r="AJ496" i="11"/>
  <c r="AQ496" i="11"/>
  <c r="AO496" i="11"/>
  <c r="AG496" i="11"/>
  <c r="AK497" i="11"/>
  <c r="AL497" i="11"/>
  <c r="AI497" i="11"/>
  <c r="AC497" i="11"/>
  <c r="AR497" i="11"/>
  <c r="AD497" i="11"/>
  <c r="AJ497" i="11"/>
  <c r="AP497" i="11"/>
  <c r="AS497" i="11"/>
  <c r="AT497" i="11"/>
  <c r="AN497" i="11"/>
  <c r="AL498" i="11"/>
  <c r="AQ498" i="11"/>
  <c r="AC498" i="11"/>
  <c r="AJ498" i="11"/>
  <c r="AT498" i="11"/>
  <c r="AG498" i="11"/>
  <c r="AU498" i="11"/>
  <c r="AR498" i="11"/>
  <c r="AO498" i="11"/>
  <c r="AK499" i="11"/>
  <c r="AJ499" i="11"/>
  <c r="AS499" i="11"/>
  <c r="AF499" i="11"/>
  <c r="AL499" i="11"/>
  <c r="AP499" i="11"/>
  <c r="AF500" i="11"/>
  <c r="AD500" i="11"/>
  <c r="AO500" i="11"/>
  <c r="AL500" i="11"/>
  <c r="AR500" i="11"/>
  <c r="AU500" i="11"/>
  <c r="AQ500" i="11"/>
  <c r="AG500" i="11"/>
  <c r="AP500" i="11"/>
  <c r="AM500" i="11"/>
  <c r="AR501" i="11"/>
  <c r="AJ501" i="11"/>
  <c r="AG501" i="11"/>
  <c r="AN501" i="11"/>
  <c r="AH501" i="11"/>
  <c r="AM501" i="11"/>
  <c r="AD501" i="11"/>
  <c r="AT501" i="11"/>
  <c r="AL501" i="11"/>
  <c r="AI501" i="11"/>
  <c r="AO501" i="11"/>
  <c r="AQ501" i="11"/>
  <c r="AO502" i="11"/>
  <c r="AP502" i="11"/>
  <c r="AH502" i="11"/>
  <c r="AQ502" i="11"/>
  <c r="AK502" i="11"/>
  <c r="AR502" i="11"/>
  <c r="AD502" i="11"/>
  <c r="AL502" i="11"/>
  <c r="AF502" i="11"/>
  <c r="AU503" i="11"/>
  <c r="AP503" i="11"/>
  <c r="AG503" i="11"/>
  <c r="AM503" i="11"/>
  <c r="AD503" i="11"/>
  <c r="AJ503" i="11"/>
  <c r="AS503" i="11"/>
  <c r="AQ503" i="11"/>
  <c r="AJ504" i="11"/>
  <c r="AL504" i="11"/>
  <c r="AE504" i="11"/>
  <c r="AG504" i="11"/>
  <c r="AS504" i="11"/>
  <c r="AT504" i="11"/>
  <c r="AF504" i="11"/>
  <c r="AU504" i="11"/>
  <c r="AQ504" i="11"/>
  <c r="AC505" i="11"/>
  <c r="AG505" i="11"/>
  <c r="AJ505" i="11"/>
  <c r="AU505" i="11"/>
  <c r="AH505" i="11"/>
  <c r="AQ505" i="11"/>
  <c r="AE505" i="11"/>
  <c r="AT505" i="11"/>
  <c r="AN506" i="11"/>
  <c r="AL506" i="11"/>
  <c r="AS506" i="11"/>
  <c r="AE506" i="11"/>
  <c r="AU506" i="11"/>
  <c r="AR506" i="11"/>
  <c r="AP506" i="11"/>
  <c r="AO506" i="11"/>
  <c r="AH506" i="11"/>
  <c r="AM506" i="11"/>
  <c r="AK507" i="11"/>
  <c r="AE507" i="11"/>
  <c r="AI507" i="11"/>
  <c r="AM507" i="11"/>
  <c r="AN507" i="11"/>
  <c r="AT507" i="11"/>
  <c r="AL507" i="11"/>
  <c r="AU508" i="11"/>
  <c r="AP508" i="11"/>
  <c r="AI508" i="11"/>
  <c r="AM508" i="11"/>
  <c r="AK508" i="11"/>
  <c r="AE508" i="11"/>
  <c r="AD508" i="11"/>
  <c r="AO508" i="11"/>
  <c r="AR508" i="11"/>
  <c r="AS508" i="11"/>
  <c r="AU509" i="11"/>
  <c r="AQ509" i="11"/>
  <c r="AJ509" i="11"/>
  <c r="AM509" i="11"/>
  <c r="AH509" i="11"/>
  <c r="AG509" i="11"/>
  <c r="AC509" i="11"/>
  <c r="AT510" i="11"/>
  <c r="AG510" i="11"/>
  <c r="AU510" i="11"/>
  <c r="AO510" i="11"/>
  <c r="AP510" i="11"/>
  <c r="AL510" i="11"/>
  <c r="AI510" i="11"/>
  <c r="AJ511" i="11"/>
  <c r="AH511" i="11"/>
  <c r="AU511" i="11"/>
  <c r="AN511" i="11"/>
  <c r="AG511" i="11"/>
  <c r="AF511" i="11"/>
  <c r="AT511" i="11"/>
  <c r="AQ512" i="11"/>
  <c r="AR512" i="11"/>
  <c r="AT512" i="11"/>
  <c r="AM512" i="11"/>
  <c r="AI512" i="11"/>
  <c r="AN512" i="11"/>
  <c r="AF512" i="11"/>
  <c r="AO512" i="11"/>
  <c r="AU513" i="11"/>
  <c r="AD513" i="11"/>
  <c r="AP513" i="11"/>
  <c r="AG513" i="11"/>
  <c r="AT513" i="11"/>
  <c r="AH513" i="11"/>
  <c r="AF513" i="11"/>
  <c r="AN513" i="11"/>
  <c r="AH514" i="11"/>
  <c r="AG514" i="11"/>
  <c r="AC514" i="11"/>
  <c r="AQ514" i="11"/>
  <c r="AS514" i="11"/>
  <c r="AL514" i="11"/>
  <c r="AR514" i="11"/>
  <c r="AI515" i="11"/>
  <c r="AL515" i="11"/>
  <c r="AU515" i="11"/>
  <c r="AF515" i="11"/>
  <c r="AD515" i="11"/>
  <c r="AR515" i="11"/>
  <c r="AT515" i="11"/>
  <c r="AJ515" i="11"/>
  <c r="AH515" i="11"/>
  <c r="AE516" i="11"/>
  <c r="AM516" i="11"/>
  <c r="AG516" i="11"/>
  <c r="AN516" i="11"/>
  <c r="AJ516" i="11"/>
  <c r="AK516" i="11"/>
  <c r="AU516" i="11"/>
  <c r="AO517" i="11"/>
  <c r="AH517" i="11"/>
  <c r="AS517" i="11"/>
  <c r="AL517" i="11"/>
  <c r="AI517" i="11"/>
  <c r="AM517" i="11"/>
  <c r="AD517" i="11"/>
  <c r="AK517" i="11"/>
  <c r="AU517" i="11"/>
  <c r="AF517" i="11"/>
  <c r="AP517" i="11"/>
  <c r="AK518" i="11"/>
  <c r="AH518" i="11"/>
  <c r="AD518" i="11"/>
  <c r="AL518" i="11"/>
  <c r="AR518" i="11"/>
  <c r="AM518" i="11"/>
  <c r="AT518" i="11"/>
  <c r="AG518" i="11"/>
  <c r="AU518" i="11"/>
  <c r="AO518" i="11"/>
  <c r="AS518" i="11"/>
  <c r="AT519" i="11"/>
  <c r="AL519" i="11"/>
  <c r="AR519" i="11"/>
  <c r="AP519" i="11"/>
  <c r="AG519" i="11"/>
  <c r="AE519" i="11"/>
  <c r="AP520" i="11"/>
  <c r="AI520" i="11"/>
  <c r="AJ520" i="11"/>
  <c r="AS520" i="11"/>
  <c r="AQ520" i="11"/>
  <c r="AE520" i="11"/>
  <c r="AL520" i="11"/>
  <c r="AT520" i="11"/>
  <c r="AS521" i="11"/>
  <c r="AG521" i="11"/>
  <c r="AM521" i="11"/>
  <c r="AI521" i="11"/>
  <c r="AT521" i="11"/>
  <c r="AP521" i="11"/>
  <c r="AE521" i="11"/>
  <c r="AN521" i="11"/>
  <c r="AH521" i="11"/>
  <c r="AF521" i="11"/>
  <c r="AQ521" i="11"/>
  <c r="AK522" i="11"/>
  <c r="AT522" i="11"/>
  <c r="AF522" i="11"/>
  <c r="AU522" i="11"/>
  <c r="AR522" i="11"/>
  <c r="AO522" i="11"/>
  <c r="AQ522" i="11"/>
  <c r="AE522" i="11"/>
  <c r="AH522" i="11"/>
  <c r="AM522" i="11"/>
  <c r="AG522" i="11"/>
  <c r="AL523" i="11"/>
  <c r="AS523" i="11"/>
  <c r="AP523" i="11"/>
  <c r="AF523" i="11"/>
  <c r="AH523" i="11"/>
  <c r="AJ523" i="11"/>
  <c r="AC523" i="11"/>
  <c r="AO523" i="11"/>
  <c r="AK523" i="11"/>
  <c r="AG523" i="11"/>
  <c r="AT523" i="11"/>
  <c r="AF524" i="11"/>
  <c r="AN524" i="11"/>
  <c r="AH524" i="11"/>
  <c r="AP524" i="11"/>
  <c r="AG524" i="11"/>
  <c r="AT524" i="11"/>
  <c r="AR524" i="11"/>
  <c r="AQ524" i="11"/>
  <c r="AO524" i="11"/>
  <c r="AL524" i="11"/>
  <c r="AI524" i="11"/>
  <c r="AS524" i="11"/>
  <c r="AM524" i="11"/>
  <c r="AT525" i="11"/>
  <c r="AO525" i="11"/>
  <c r="AL525" i="11"/>
  <c r="AK525" i="11"/>
  <c r="AM525" i="11"/>
  <c r="AI525" i="11"/>
  <c r="AI526" i="11"/>
  <c r="AU526" i="11"/>
  <c r="AN526" i="11"/>
  <c r="AL526" i="11"/>
  <c r="AJ526" i="11"/>
  <c r="AF526" i="11"/>
  <c r="AP526" i="11"/>
  <c r="AS526" i="11"/>
  <c r="AR527" i="11"/>
  <c r="AQ527" i="11"/>
  <c r="AH527" i="11"/>
  <c r="AT527" i="11"/>
  <c r="AJ527" i="11"/>
  <c r="AG527" i="11"/>
  <c r="AE527" i="11"/>
  <c r="AL527" i="11"/>
  <c r="AI527" i="11"/>
  <c r="AK527" i="11"/>
  <c r="AD527" i="11"/>
  <c r="AI528" i="11"/>
  <c r="AL528" i="11"/>
  <c r="AR528" i="11"/>
  <c r="AM528" i="11"/>
  <c r="AG528" i="11"/>
  <c r="AE528" i="11"/>
  <c r="AT528" i="11"/>
  <c r="AQ528" i="11"/>
  <c r="AF528" i="11"/>
  <c r="AH528" i="11"/>
  <c r="AT529" i="11"/>
  <c r="AP529" i="11"/>
  <c r="AJ529" i="11"/>
  <c r="AL529" i="11"/>
  <c r="AG529" i="11"/>
  <c r="AC529" i="11"/>
  <c r="AU529" i="11"/>
  <c r="AQ529" i="11"/>
  <c r="AN529" i="11"/>
  <c r="AT530" i="11"/>
  <c r="AL530" i="11"/>
  <c r="AM530" i="11"/>
  <c r="AQ530" i="11"/>
  <c r="AU530" i="11"/>
  <c r="AR530" i="11"/>
  <c r="AO530" i="11"/>
  <c r="AN530" i="11"/>
  <c r="AJ530" i="11"/>
  <c r="AR531" i="11"/>
  <c r="AU531" i="11"/>
  <c r="AF531" i="11"/>
  <c r="AI531" i="11"/>
  <c r="AS531" i="11"/>
  <c r="AP531" i="11"/>
  <c r="AF532" i="11"/>
  <c r="AJ532" i="11"/>
  <c r="AU532" i="11"/>
  <c r="AT532" i="11"/>
  <c r="AQ532" i="11"/>
  <c r="AG532" i="11"/>
  <c r="AM532" i="11"/>
  <c r="AS533" i="11"/>
  <c r="AO533" i="11"/>
  <c r="AG533" i="11"/>
  <c r="AK533" i="11"/>
  <c r="AL533" i="11"/>
  <c r="AD533" i="11"/>
  <c r="AI533" i="11"/>
  <c r="AQ533" i="11"/>
  <c r="AO534" i="11"/>
  <c r="AL534" i="11"/>
  <c r="AP534" i="11"/>
  <c r="AK534" i="11"/>
  <c r="AU534" i="11"/>
  <c r="AF534" i="11"/>
  <c r="AJ535" i="11"/>
  <c r="AM535" i="11"/>
  <c r="AG535" i="11"/>
  <c r="AU535" i="11"/>
  <c r="AT535" i="11"/>
  <c r="AS535" i="11"/>
  <c r="AQ535" i="11"/>
  <c r="AF535" i="11"/>
  <c r="AP535" i="11"/>
  <c r="AD535" i="11"/>
  <c r="AK535" i="11"/>
  <c r="AH535" i="11"/>
  <c r="AF536" i="11"/>
  <c r="AK536" i="11"/>
  <c r="AC536" i="11"/>
  <c r="AU536" i="11"/>
  <c r="AR536" i="11"/>
  <c r="AO536" i="11"/>
  <c r="AK537" i="11"/>
  <c r="AI537" i="11"/>
  <c r="AL537" i="11"/>
  <c r="AU537" i="11"/>
  <c r="AC537" i="11"/>
  <c r="AJ537" i="11"/>
  <c r="AS537" i="11"/>
  <c r="AD537" i="11"/>
  <c r="AQ537" i="11"/>
  <c r="AT537" i="11"/>
  <c r="AP538" i="11"/>
  <c r="AD538" i="11"/>
  <c r="AC538" i="11"/>
  <c r="AJ538" i="11"/>
  <c r="AH538" i="11"/>
  <c r="AE538" i="11"/>
  <c r="AU538" i="11"/>
  <c r="AR538" i="11"/>
  <c r="AQ539" i="11"/>
  <c r="AM539" i="11"/>
  <c r="AE539" i="11"/>
  <c r="AD539" i="11"/>
  <c r="AR539" i="11"/>
  <c r="AK539" i="11"/>
  <c r="AC539" i="11"/>
  <c r="AH539" i="11"/>
  <c r="AN539" i="11"/>
  <c r="AE540" i="11"/>
  <c r="AN540" i="11"/>
  <c r="AG540" i="11"/>
  <c r="AU540" i="11"/>
  <c r="AC540" i="11"/>
  <c r="AR540" i="11"/>
  <c r="AT540" i="11"/>
  <c r="AH540" i="11"/>
  <c r="AQ540" i="11"/>
  <c r="AE541" i="11"/>
  <c r="AF541" i="11"/>
  <c r="AH541" i="11"/>
  <c r="AL541" i="11"/>
  <c r="AI541" i="11"/>
  <c r="AU542" i="11"/>
  <c r="AL542" i="11"/>
  <c r="AO542" i="11"/>
  <c r="AP542" i="11"/>
  <c r="AG542" i="11"/>
  <c r="AO543" i="11"/>
  <c r="AI543" i="11"/>
  <c r="AK543" i="11"/>
  <c r="AD543" i="11"/>
  <c r="AU543" i="11"/>
  <c r="AM544" i="11"/>
  <c r="AK544" i="11"/>
  <c r="AJ544" i="11"/>
  <c r="AO544" i="11"/>
  <c r="AQ544" i="11"/>
  <c r="AL544" i="11"/>
  <c r="AN545" i="11"/>
  <c r="AS545" i="11"/>
  <c r="AL545" i="11"/>
  <c r="AI545" i="11"/>
  <c r="AF545" i="11"/>
  <c r="AJ545" i="11"/>
  <c r="AH546" i="11"/>
  <c r="AK546" i="11"/>
  <c r="AT546" i="11"/>
  <c r="AR546" i="11"/>
  <c r="AU547" i="11"/>
  <c r="AQ547" i="11"/>
  <c r="AP547" i="11"/>
  <c r="AS547" i="11"/>
  <c r="AL547" i="11"/>
  <c r="AJ548" i="11"/>
  <c r="AP548" i="11"/>
  <c r="AF548" i="11"/>
  <c r="AT548" i="11"/>
  <c r="AQ548" i="11"/>
  <c r="AG548" i="11"/>
  <c r="AC548" i="11"/>
  <c r="AJ549" i="11"/>
  <c r="AO549" i="11"/>
  <c r="AM549" i="11"/>
  <c r="AD549" i="11"/>
  <c r="AT549" i="11"/>
  <c r="AN549" i="11"/>
  <c r="AF550" i="11"/>
  <c r="AK551" i="11"/>
  <c r="AH552" i="11"/>
  <c r="AC552" i="11"/>
  <c r="AS552" i="11"/>
  <c r="AM552" i="11"/>
  <c r="AE552" i="11"/>
  <c r="AT552" i="11"/>
  <c r="AT553" i="11"/>
  <c r="AC553" i="11"/>
  <c r="AG553" i="11"/>
  <c r="AJ553" i="11"/>
  <c r="AP554" i="11"/>
  <c r="AK554" i="11"/>
  <c r="AU554" i="11"/>
  <c r="AR554" i="11"/>
  <c r="AM554" i="11"/>
  <c r="AD554" i="11"/>
  <c r="AM555" i="11"/>
  <c r="AS555" i="11"/>
  <c r="AQ555" i="11"/>
  <c r="AO555" i="11"/>
  <c r="AJ556" i="11"/>
  <c r="AP556" i="11"/>
  <c r="AQ556" i="11"/>
  <c r="AD556" i="11"/>
  <c r="AU556" i="11"/>
  <c r="AK556" i="11"/>
  <c r="AS556" i="11"/>
  <c r="AE513" i="11"/>
  <c r="AS511" i="11"/>
  <c r="AF509" i="11"/>
  <c r="AF507" i="11"/>
  <c r="AH503" i="11"/>
  <c r="AG499" i="11"/>
  <c r="AK495" i="11"/>
  <c r="AS491" i="11"/>
  <c r="AM486" i="11"/>
  <c r="AM480" i="11"/>
  <c r="AK477" i="11"/>
  <c r="AQ470" i="11"/>
  <c r="AD466" i="11"/>
  <c r="AU462" i="11"/>
  <c r="AN460" i="11"/>
  <c r="AC456" i="11"/>
  <c r="AE453" i="11"/>
  <c r="AF451" i="11"/>
  <c r="AD448" i="11"/>
  <c r="AK490" i="11"/>
  <c r="AH464" i="11"/>
  <c r="AK509" i="11"/>
  <c r="AE475" i="11"/>
  <c r="AL483" i="11"/>
  <c r="AT486" i="11"/>
  <c r="AT476" i="11"/>
  <c r="AU465" i="11"/>
  <c r="AQ462" i="11"/>
  <c r="AC460" i="11"/>
  <c r="AJ456" i="11"/>
  <c r="AQ452" i="11"/>
  <c r="AI451" i="11"/>
  <c r="AS447" i="11"/>
  <c r="AI488" i="11"/>
  <c r="AF457" i="11"/>
  <c r="AO466" i="11"/>
  <c r="AD505" i="11"/>
  <c r="AF503" i="11"/>
  <c r="AT499" i="11"/>
  <c r="AI495" i="11"/>
  <c r="AR490" i="11"/>
  <c r="AK485" i="11"/>
  <c r="AN480" i="11"/>
  <c r="AK476" i="11"/>
  <c r="AK468" i="11"/>
  <c r="AC465" i="11"/>
  <c r="AH462" i="11"/>
  <c r="AP459" i="11"/>
  <c r="AM454" i="11"/>
  <c r="AT452" i="11"/>
  <c r="AO450" i="11"/>
  <c r="AK447" i="11"/>
  <c r="AF519" i="11"/>
  <c r="AN483" i="11"/>
  <c r="AU453" i="11"/>
  <c r="AU502" i="11"/>
  <c r="AS463" i="11"/>
  <c r="AR467" i="11"/>
  <c r="AO520" i="11"/>
  <c r="AJ517" i="11"/>
  <c r="AO514" i="11"/>
  <c r="AE512" i="11"/>
  <c r="AN510" i="11"/>
  <c r="AT508" i="11"/>
  <c r="AI505" i="11"/>
  <c r="AJ502" i="11"/>
  <c r="AN498" i="11"/>
  <c r="AE494" i="11"/>
  <c r="AU490" i="11"/>
  <c r="AI485" i="11"/>
  <c r="AJ479" i="11"/>
  <c r="AG476" i="11"/>
  <c r="AL467" i="11"/>
  <c r="AK464" i="11"/>
  <c r="AD461" i="11"/>
  <c r="AT459" i="11"/>
  <c r="AT454" i="11"/>
  <c r="AU452" i="11"/>
  <c r="AR450" i="11"/>
  <c r="AF445" i="11"/>
  <c r="AP514" i="11"/>
  <c r="AG481" i="11"/>
  <c r="AS449" i="11"/>
  <c r="AS528" i="11"/>
  <c r="AD495" i="11"/>
  <c r="AO460" i="11"/>
  <c r="AD457" i="11"/>
  <c r="AD520" i="11"/>
  <c r="AQ516" i="11"/>
  <c r="AU514" i="11"/>
  <c r="AL512" i="11"/>
  <c r="AN509" i="11"/>
  <c r="AN508" i="11"/>
  <c r="AL505" i="11"/>
  <c r="AM502" i="11"/>
  <c r="AH498" i="11"/>
  <c r="AR493" i="11"/>
  <c r="AD490" i="11"/>
  <c r="AG485" i="11"/>
  <c r="AK479" i="11"/>
  <c r="AJ476" i="11"/>
  <c r="AN467" i="11"/>
  <c r="AJ463" i="11"/>
  <c r="AN461" i="11"/>
  <c r="AF459" i="11"/>
  <c r="AE454" i="11"/>
  <c r="AG452" i="11"/>
  <c r="AU450" i="11"/>
  <c r="AI445" i="11"/>
  <c r="AK506" i="11"/>
  <c r="AN475" i="11"/>
  <c r="AQ443" i="11"/>
  <c r="AF525" i="11"/>
  <c r="AF491" i="11"/>
  <c r="AU454" i="11"/>
  <c r="AO528" i="11"/>
  <c r="AQ448" i="11"/>
  <c r="AH519" i="11"/>
  <c r="AS516" i="11"/>
  <c r="AP512" i="11"/>
  <c r="AP507" i="11"/>
  <c r="AK505" i="11"/>
  <c r="AT502" i="11"/>
  <c r="AK496" i="11"/>
  <c r="AO493" i="11"/>
  <c r="AT490" i="11"/>
  <c r="AI479" i="11"/>
  <c r="AN474" i="11"/>
  <c r="AE463" i="11"/>
  <c r="AT460" i="11"/>
  <c r="AM459" i="11"/>
  <c r="AP453" i="11"/>
  <c r="AR452" i="11"/>
  <c r="AK450" i="11"/>
  <c r="AE445" i="11"/>
  <c r="AT500" i="11"/>
  <c r="AM473" i="11"/>
  <c r="AJ518" i="11"/>
  <c r="AU486" i="11"/>
  <c r="AQ451" i="11"/>
  <c r="AF501" i="11"/>
  <c r="AJ519" i="11"/>
  <c r="AO516" i="11"/>
  <c r="AF514" i="11"/>
  <c r="AP511" i="11"/>
  <c r="AR509" i="11"/>
  <c r="AS507" i="11"/>
  <c r="AI504" i="11"/>
  <c r="AU501" i="11"/>
  <c r="AN496" i="11"/>
  <c r="AD492" i="11"/>
  <c r="AH488" i="11"/>
  <c r="AF484" i="11"/>
  <c r="AG478" i="11"/>
  <c r="AC467" i="11"/>
  <c r="AO462" i="11"/>
  <c r="AK460" i="11"/>
  <c r="AQ458" i="11"/>
  <c r="AI453" i="11"/>
  <c r="AP451" i="11"/>
  <c r="AL450" i="11"/>
  <c r="AJ443" i="11"/>
  <c r="AS498" i="11"/>
  <c r="AF469" i="11"/>
  <c r="AN515" i="11"/>
  <c r="AD483" i="11"/>
  <c r="AR448" i="11"/>
  <c r="AE498" i="11"/>
  <c r="AT558" i="11"/>
  <c r="AR562" i="11"/>
  <c r="AI563" i="11"/>
  <c r="AM564" i="11"/>
  <c r="AR568" i="11"/>
  <c r="AO568" i="11"/>
  <c r="AP569" i="11"/>
  <c r="AS570" i="11"/>
  <c r="AU572" i="11"/>
  <c r="AN572" i="11"/>
  <c r="AM572" i="11"/>
  <c r="AL574" i="11"/>
  <c r="AP574" i="11"/>
  <c r="AI575" i="11"/>
  <c r="AG576" i="11"/>
  <c r="AJ576" i="11"/>
  <c r="AI577" i="11"/>
  <c r="AO578" i="11"/>
  <c r="AE579" i="11"/>
  <c r="AU579" i="11"/>
  <c r="AF579" i="11"/>
  <c r="AQ580" i="11"/>
  <c r="AQ583" i="11"/>
  <c r="AR585" i="11"/>
  <c r="AM585" i="11"/>
  <c r="AP586" i="11"/>
  <c r="AO590" i="11"/>
  <c r="AK593" i="11"/>
  <c r="AL594" i="11"/>
  <c r="AF595" i="11"/>
  <c r="AJ596" i="11"/>
  <c r="AN596" i="11"/>
  <c r="AS599" i="11"/>
  <c r="AN602" i="11"/>
  <c r="AS602" i="11"/>
  <c r="AQ603" i="11"/>
  <c r="AS604" i="11"/>
  <c r="AO605" i="11"/>
  <c r="AN605" i="11"/>
  <c r="AL570" i="11"/>
  <c r="AE585" i="11"/>
  <c r="AP599" i="11"/>
  <c r="AF558" i="11"/>
  <c r="AU563" i="11"/>
  <c r="AI596" i="11"/>
  <c r="AG585" i="11"/>
  <c r="AE595" i="11"/>
  <c r="AK575" i="11"/>
  <c r="AE576" i="11"/>
  <c r="AO563" i="11"/>
  <c r="AM557" i="11"/>
  <c r="AR584" i="11"/>
  <c r="AK585" i="11"/>
  <c r="AD603" i="11"/>
  <c r="AL625" i="11"/>
  <c r="AI674" i="11"/>
  <c r="AM634" i="11"/>
  <c r="AM678" i="11"/>
  <c r="AU646" i="11"/>
  <c r="AD652" i="11"/>
  <c r="AN698" i="11"/>
  <c r="AE665" i="11"/>
  <c r="AR613" i="11"/>
  <c r="AS644" i="11"/>
  <c r="AF656" i="11"/>
  <c r="AM660" i="11"/>
  <c r="AJ664" i="11"/>
  <c r="AD641" i="11"/>
  <c r="AN620" i="11"/>
  <c r="AD677" i="11"/>
  <c r="AK612" i="11"/>
  <c r="AL654" i="11"/>
  <c r="U2" i="11"/>
  <c r="AN2" i="11"/>
  <c r="AM2" i="11"/>
  <c r="T2" i="11"/>
  <c r="AL2" i="11"/>
  <c r="S2" i="11"/>
  <c r="P2" i="11"/>
  <c r="AI2" i="11"/>
  <c r="AJ2" i="11"/>
  <c r="Q2" i="11"/>
  <c r="AD2" i="11"/>
  <c r="K2" i="11"/>
  <c r="AC2" i="11"/>
  <c r="J2" i="11"/>
  <c r="R2" i="11"/>
  <c r="AK2" i="11"/>
  <c r="AH2" i="11"/>
  <c r="O2" i="11"/>
  <c r="AF2" i="11"/>
  <c r="M2" i="11"/>
  <c r="AG2" i="11"/>
  <c r="N2" i="11"/>
  <c r="AE2" i="11"/>
  <c r="L2" i="11"/>
  <c r="AJ51" i="11"/>
  <c r="AM49" i="11"/>
  <c r="AT9" i="11"/>
  <c r="AI9" i="11"/>
  <c r="AP9" i="11"/>
  <c r="AT54" i="11"/>
  <c r="AE54" i="11"/>
  <c r="AT28" i="11"/>
  <c r="AH28" i="11"/>
  <c r="AF13" i="11"/>
  <c r="AL33" i="11"/>
  <c r="AC21" i="11"/>
  <c r="AO21" i="11"/>
  <c r="AS49" i="11"/>
  <c r="AT50" i="11"/>
  <c r="AI50" i="11"/>
  <c r="AR13" i="11"/>
  <c r="AU48" i="11"/>
  <c r="AL46" i="11"/>
  <c r="AU46" i="11"/>
  <c r="AF33" i="11"/>
  <c r="AG13" i="11"/>
  <c r="AC7" i="11"/>
  <c r="AC50" i="11"/>
  <c r="AU5" i="11"/>
  <c r="AL49" i="11"/>
  <c r="AM51" i="11"/>
  <c r="AJ50" i="11"/>
  <c r="AR7" i="11"/>
  <c r="AO10" i="11"/>
  <c r="AI10" i="11"/>
  <c r="AG7" i="11"/>
  <c r="AO7" i="11"/>
  <c r="AH7" i="11"/>
  <c r="AF7" i="11"/>
  <c r="AD7" i="11"/>
  <c r="AN7" i="11"/>
  <c r="AM7" i="11"/>
  <c r="AJ7" i="11"/>
  <c r="AL7" i="11"/>
  <c r="AP7" i="11"/>
  <c r="AK7" i="11"/>
  <c r="AP52" i="11"/>
  <c r="AO52" i="11"/>
  <c r="AF52" i="11"/>
  <c r="AI52" i="11"/>
  <c r="AO40" i="11"/>
  <c r="AI40" i="11"/>
  <c r="AR33" i="11"/>
  <c r="AG33" i="11"/>
  <c r="AR49" i="11"/>
  <c r="AF49" i="11"/>
  <c r="AR21" i="11"/>
  <c r="AN21" i="11"/>
  <c r="AZ9" i="11"/>
  <c r="AZ12" i="11"/>
  <c r="AZ3" i="11"/>
  <c r="AZ7" i="11"/>
  <c r="AZ4" i="11"/>
  <c r="AZ6" i="11"/>
  <c r="AZ8" i="11"/>
  <c r="AZ11" i="11"/>
  <c r="AZ5" i="11"/>
  <c r="AJ28" i="11"/>
  <c r="AT5" i="11"/>
  <c r="AD5" i="11"/>
  <c r="AT102" i="11"/>
  <c r="AU102" i="11"/>
  <c r="AS7" i="11"/>
  <c r="AS51" i="11"/>
  <c r="AO3" i="11"/>
  <c r="AE3" i="11"/>
  <c r="AG45" i="11"/>
  <c r="AT45" i="11"/>
  <c r="AN51" i="11"/>
  <c r="AO26" i="11"/>
  <c r="AI26" i="11"/>
  <c r="AE13" i="11"/>
  <c r="AC13" i="11"/>
  <c r="AL13" i="11"/>
  <c r="AU7" i="11"/>
  <c r="AH33" i="11"/>
  <c r="AH54" i="11"/>
  <c r="AI45" i="11"/>
  <c r="AG28" i="11"/>
  <c r="AT21" i="11"/>
  <c r="AG5" i="11"/>
  <c r="AE14" i="11"/>
  <c r="AD50" i="11"/>
  <c r="AN50" i="11"/>
  <c r="AQ50" i="11"/>
  <c r="AH50" i="11"/>
  <c r="AG50" i="11"/>
  <c r="AR50" i="11"/>
  <c r="AS47" i="11"/>
  <c r="AI47" i="11"/>
  <c r="AL47" i="11"/>
  <c r="AC47" i="11"/>
  <c r="AF47" i="11"/>
  <c r="AL48" i="11"/>
  <c r="AM44" i="11"/>
  <c r="AE44" i="11"/>
  <c r="AO44" i="11"/>
  <c r="AT44" i="11"/>
  <c r="AC44" i="11"/>
  <c r="AP55" i="11"/>
  <c r="AS55" i="11"/>
  <c r="AU55" i="11"/>
  <c r="AJ26" i="11"/>
  <c r="AC26" i="11"/>
  <c r="AU26" i="11"/>
  <c r="AF26" i="11"/>
  <c r="AK26" i="11"/>
  <c r="AE26" i="11"/>
  <c r="AF75" i="11"/>
  <c r="AF10" i="11"/>
  <c r="AT3" i="11"/>
  <c r="AI13" i="11"/>
  <c r="AN9" i="11"/>
  <c r="AU9" i="11"/>
  <c r="AI3" i="11"/>
  <c r="AD11" i="11"/>
  <c r="AE12" i="11"/>
  <c r="AT13" i="11"/>
  <c r="AR6" i="11"/>
  <c r="AS53" i="11"/>
  <c r="AE55" i="11"/>
  <c r="AQ54" i="11"/>
  <c r="AC54" i="11"/>
  <c r="AK42" i="11"/>
  <c r="AC45" i="11"/>
  <c r="AE52" i="11"/>
  <c r="AS50" i="11"/>
  <c r="AU50" i="11"/>
  <c r="AC40" i="11"/>
  <c r="AN53" i="11"/>
  <c r="AG44" i="11"/>
  <c r="AP49" i="11"/>
  <c r="AE41" i="11"/>
  <c r="AN48" i="11"/>
  <c r="AR47" i="11"/>
  <c r="AQ47" i="11"/>
  <c r="AP76" i="11"/>
  <c r="AG21" i="11"/>
  <c r="AL26" i="11"/>
  <c r="AI28" i="11"/>
  <c r="AC75" i="11"/>
  <c r="AN52" i="11"/>
  <c r="AQ29" i="11"/>
  <c r="AS10" i="11"/>
  <c r="AS75" i="11"/>
  <c r="AQ3" i="11"/>
  <c r="AQ48" i="11"/>
  <c r="AQ76" i="11"/>
  <c r="AQ102" i="11"/>
  <c r="AQ28" i="11"/>
  <c r="AP45" i="11"/>
  <c r="AO14" i="11"/>
  <c r="AI14" i="11"/>
  <c r="AR14" i="11"/>
  <c r="AG14" i="11"/>
  <c r="AJ14" i="11"/>
  <c r="AD10" i="11"/>
  <c r="AN13" i="11"/>
  <c r="AM13" i="11"/>
  <c r="AL9" i="11"/>
  <c r="AR3" i="11"/>
  <c r="AD3" i="11"/>
  <c r="AC11" i="11"/>
  <c r="AS3" i="11"/>
  <c r="AU14" i="11"/>
  <c r="AH5" i="11"/>
  <c r="AH6" i="11"/>
  <c r="AK55" i="11"/>
  <c r="AG54" i="11"/>
  <c r="AH42" i="11"/>
  <c r="AJ45" i="11"/>
  <c r="AM50" i="11"/>
  <c r="AP44" i="11"/>
  <c r="AO53" i="11"/>
  <c r="AC51" i="11"/>
  <c r="AJ44" i="11"/>
  <c r="AI49" i="11"/>
  <c r="AS102" i="11"/>
  <c r="AD48" i="11"/>
  <c r="AT55" i="11"/>
  <c r="AO47" i="11"/>
  <c r="AD29" i="11"/>
  <c r="AD26" i="11"/>
  <c r="AU75" i="11"/>
  <c r="AU33" i="11"/>
  <c r="AO50" i="11"/>
  <c r="AP47" i="11"/>
  <c r="AT11" i="11"/>
  <c r="AT42" i="11"/>
  <c r="AT51" i="11"/>
  <c r="AT26" i="11"/>
  <c r="AS9" i="11"/>
  <c r="AS45" i="11"/>
  <c r="AN33" i="11"/>
  <c r="AK33" i="11"/>
  <c r="AT33" i="11"/>
  <c r="AJ33" i="11"/>
  <c r="AO33" i="11"/>
  <c r="AN102" i="11"/>
  <c r="AN26" i="11"/>
  <c r="AQ10" i="11"/>
  <c r="AU10" i="11"/>
  <c r="AC10" i="11"/>
  <c r="AL10" i="11"/>
  <c r="AM10" i="11"/>
  <c r="AF5" i="11"/>
  <c r="AC12" i="11"/>
  <c r="AR12" i="11"/>
  <c r="AT12" i="11"/>
  <c r="AG10" i="11"/>
  <c r="AK13" i="11"/>
  <c r="AP13" i="11"/>
  <c r="AS13" i="11"/>
  <c r="AG6" i="11"/>
  <c r="AT6" i="11"/>
  <c r="AL6" i="11"/>
  <c r="AD6" i="11"/>
  <c r="AH45" i="11"/>
  <c r="AH44" i="11"/>
  <c r="AD40" i="11"/>
  <c r="AD102" i="11"/>
  <c r="AM53" i="11"/>
  <c r="AD53" i="11"/>
  <c r="AT53" i="11"/>
  <c r="AC53" i="11"/>
  <c r="AE53" i="11"/>
  <c r="AG52" i="11"/>
  <c r="AQ52" i="11"/>
  <c r="AT52" i="11"/>
  <c r="AU52" i="11"/>
  <c r="AH52" i="11"/>
  <c r="AJ52" i="11"/>
  <c r="AF54" i="11"/>
  <c r="AJ54" i="11"/>
  <c r="AU54" i="11"/>
  <c r="AK45" i="11"/>
  <c r="AN45" i="11"/>
  <c r="AD45" i="11"/>
  <c r="AF40" i="11"/>
  <c r="AF51" i="11"/>
  <c r="AF42" i="11"/>
  <c r="AG76" i="11"/>
  <c r="AS76" i="11"/>
  <c r="AK76" i="11"/>
  <c r="AC76" i="11"/>
  <c r="AR76" i="11"/>
  <c r="AI76" i="11"/>
  <c r="AN76" i="11"/>
  <c r="AE42" i="11"/>
  <c r="AD75" i="11"/>
  <c r="AK29" i="11"/>
  <c r="AI29" i="11"/>
  <c r="AN75" i="11"/>
  <c r="AI75" i="11"/>
  <c r="AR75" i="11"/>
  <c r="AM75" i="11"/>
  <c r="AQ33" i="11"/>
  <c r="AQ21" i="11"/>
  <c r="AF3" i="11"/>
  <c r="AI12" i="11"/>
  <c r="AI46" i="11"/>
  <c r="AK44" i="11"/>
  <c r="AG40" i="11"/>
  <c r="AL76" i="11"/>
  <c r="AN10" i="11"/>
  <c r="AQ13" i="11"/>
  <c r="AD13" i="11"/>
  <c r="AC9" i="11"/>
  <c r="AN3" i="11"/>
  <c r="AE11" i="11"/>
  <c r="AJ12" i="11"/>
  <c r="AM14" i="11"/>
  <c r="AN5" i="11"/>
  <c r="AS6" i="11"/>
  <c r="AF6" i="11"/>
  <c r="AJ47" i="11"/>
  <c r="AH55" i="11"/>
  <c r="AM54" i="11"/>
  <c r="AL42" i="11"/>
  <c r="AU42" i="11"/>
  <c r="AL45" i="11"/>
  <c r="AP50" i="11"/>
  <c r="AM46" i="11"/>
  <c r="AO48" i="11"/>
  <c r="AO76" i="11"/>
  <c r="AG53" i="11"/>
  <c r="AU44" i="11"/>
  <c r="AJ102" i="11"/>
  <c r="AM33" i="11"/>
  <c r="AR54" i="11"/>
  <c r="AM21" i="11"/>
  <c r="AM26" i="11"/>
  <c r="AJ75" i="11"/>
  <c r="AQ40" i="11"/>
  <c r="AU21" i="11"/>
  <c r="AT10" i="11"/>
  <c r="AT40" i="11"/>
  <c r="AR9" i="11"/>
  <c r="AR42" i="11"/>
  <c r="AO9" i="11"/>
  <c r="AO54" i="11"/>
  <c r="AR10" i="11"/>
  <c r="AC3" i="11"/>
  <c r="AG3" i="11"/>
  <c r="AH49" i="11"/>
  <c r="AM48" i="11"/>
  <c r="AD51" i="11"/>
  <c r="AG51" i="11"/>
  <c r="AH51" i="11"/>
  <c r="AP51" i="11"/>
  <c r="AL51" i="11"/>
  <c r="AE51" i="11"/>
  <c r="AL52" i="11"/>
  <c r="AE48" i="11"/>
  <c r="AI48" i="11"/>
  <c r="AK48" i="11"/>
  <c r="AP48" i="11"/>
  <c r="AH48" i="11"/>
  <c r="AK28" i="11"/>
  <c r="AO29" i="11"/>
  <c r="AL29" i="11"/>
  <c r="AR29" i="11"/>
  <c r="AP29" i="11"/>
  <c r="AU29" i="11"/>
  <c r="AM29" i="11"/>
  <c r="AJ10" i="11"/>
  <c r="AO13" i="11"/>
  <c r="AU13" i="11"/>
  <c r="AD9" i="11"/>
  <c r="AJ3" i="11"/>
  <c r="AP11" i="11"/>
  <c r="AH11" i="11"/>
  <c r="AN12" i="11"/>
  <c r="AH14" i="11"/>
  <c r="AL5" i="11"/>
  <c r="AJ6" i="11"/>
  <c r="AO6" i="11"/>
  <c r="AK47" i="11"/>
  <c r="AJ55" i="11"/>
  <c r="AD54" i="11"/>
  <c r="AN42" i="11"/>
  <c r="AS40" i="11"/>
  <c r="AE45" i="11"/>
  <c r="AD52" i="11"/>
  <c r="AK50" i="11"/>
  <c r="AN46" i="11"/>
  <c r="AS44" i="11"/>
  <c r="AE76" i="11"/>
  <c r="AJ53" i="11"/>
  <c r="AI51" i="11"/>
  <c r="AP33" i="11"/>
  <c r="AH102" i="11"/>
  <c r="AI33" i="11"/>
  <c r="AQ51" i="11"/>
  <c r="AR102" i="11"/>
  <c r="AD21" i="11"/>
  <c r="AF29" i="11"/>
  <c r="AN28" i="11"/>
  <c r="AR28" i="11"/>
  <c r="AL75" i="11"/>
  <c r="AP28" i="11"/>
  <c r="AJ11" i="11"/>
  <c r="AN11" i="11"/>
  <c r="AS11" i="11"/>
  <c r="AM11" i="11"/>
  <c r="AH9" i="11"/>
  <c r="AF9" i="11"/>
  <c r="AK9" i="11"/>
  <c r="AG9" i="11"/>
  <c r="AG11" i="11"/>
  <c r="AL12" i="11"/>
  <c r="AM3" i="11"/>
  <c r="AJ13" i="11"/>
  <c r="AI5" i="11"/>
  <c r="AS5" i="11"/>
  <c r="AP5" i="11"/>
  <c r="AJ5" i="11"/>
  <c r="AC5" i="11"/>
  <c r="AQ5" i="11"/>
  <c r="AE6" i="11"/>
  <c r="AM6" i="11"/>
  <c r="AH53" i="11"/>
  <c r="AJ46" i="11"/>
  <c r="AP46" i="11"/>
  <c r="AR46" i="11"/>
  <c r="AD47" i="11"/>
  <c r="AM102" i="11"/>
  <c r="AM55" i="11"/>
  <c r="AI55" i="11"/>
  <c r="AG41" i="11"/>
  <c r="AJ41" i="11"/>
  <c r="AK41" i="11"/>
  <c r="AI41" i="11"/>
  <c r="AH41" i="11"/>
  <c r="AN41" i="11"/>
  <c r="AD41" i="11"/>
  <c r="AK51" i="11"/>
  <c r="AG42" i="11"/>
  <c r="AJ42" i="11"/>
  <c r="AP42" i="11"/>
  <c r="AO42" i="11"/>
  <c r="AM40" i="11"/>
  <c r="AL40" i="11"/>
  <c r="AH40" i="11"/>
  <c r="AP40" i="11"/>
  <c r="AC102" i="11"/>
  <c r="AO102" i="11"/>
  <c r="AE102" i="11"/>
  <c r="AK102" i="11"/>
  <c r="AG102" i="11"/>
  <c r="AL54" i="11"/>
  <c r="AF50" i="11"/>
  <c r="AF53" i="11"/>
  <c r="AE46" i="11"/>
  <c r="AQ49" i="11"/>
  <c r="AC49" i="11"/>
  <c r="AK49" i="11"/>
  <c r="AN49" i="11"/>
  <c r="AO49" i="11"/>
  <c r="AU49" i="11"/>
  <c r="AE49" i="11"/>
  <c r="AM28" i="11"/>
  <c r="AL28" i="11"/>
  <c r="AD28" i="11"/>
  <c r="AJ21" i="11"/>
  <c r="AP21" i="11"/>
  <c r="AI21" i="11"/>
  <c r="AL21" i="11"/>
  <c r="AE21" i="11"/>
  <c r="AH21" i="11"/>
  <c r="AS21" i="11"/>
  <c r="AJ29" i="11"/>
  <c r="AE29" i="11"/>
  <c r="AH10" i="11"/>
  <c r="AI11" i="11"/>
  <c r="AQ12" i="11"/>
  <c r="AF12" i="11"/>
  <c r="AL14" i="11"/>
  <c r="AE5" i="11"/>
  <c r="AQ6" i="11"/>
  <c r="AH47" i="11"/>
  <c r="AG55" i="11"/>
  <c r="AD42" i="11"/>
  <c r="AQ45" i="11"/>
  <c r="AC52" i="11"/>
  <c r="AL50" i="11"/>
  <c r="AD46" i="11"/>
  <c r="AK40" i="11"/>
  <c r="AL53" i="11"/>
  <c r="AF44" i="11"/>
  <c r="AC48" i="11"/>
  <c r="AR40" i="11"/>
  <c r="AR52" i="11"/>
  <c r="AS29" i="11"/>
  <c r="AQ26" i="11"/>
  <c r="AG26" i="11"/>
  <c r="AS28" i="11"/>
  <c r="AK75" i="11"/>
  <c r="AP53" i="11"/>
  <c r="AU76" i="11"/>
  <c r="AP54" i="11"/>
  <c r="AP26" i="11"/>
  <c r="AP3" i="11"/>
  <c r="AP102" i="11"/>
  <c r="AJ49" i="11"/>
  <c r="AD49" i="11"/>
  <c r="AD76" i="11"/>
  <c r="AE33" i="11"/>
  <c r="AU22" i="11"/>
  <c r="AG18" i="11"/>
  <c r="AO22" i="11"/>
  <c r="AK27" i="11"/>
  <c r="AQ22" i="11"/>
  <c r="AI31" i="11"/>
  <c r="AQ18" i="11"/>
  <c r="AC33" i="11"/>
  <c r="AD33" i="11"/>
  <c r="AR55" i="11"/>
  <c r="AQ7" i="11"/>
  <c r="AQ53" i="11"/>
  <c r="AO46" i="11"/>
  <c r="AO28" i="11"/>
  <c r="AS31" i="11"/>
  <c r="AM18" i="11"/>
  <c r="AQ17" i="11"/>
  <c r="AH15" i="11"/>
  <c r="AK16" i="11"/>
  <c r="AK31" i="11"/>
  <c r="AC8" i="11"/>
  <c r="AT15" i="11"/>
  <c r="AU18" i="11"/>
  <c r="AS20" i="11"/>
  <c r="AG15" i="11"/>
  <c r="AT18" i="11"/>
  <c r="AS4" i="11"/>
  <c r="AM17" i="11"/>
  <c r="AS16" i="11"/>
  <c r="AT20" i="11"/>
  <c r="AH17" i="11"/>
  <c r="AM22" i="11"/>
  <c r="AC31" i="11"/>
  <c r="AD22" i="11"/>
  <c r="AC22" i="11"/>
  <c r="AP30" i="11"/>
  <c r="AR30" i="11"/>
  <c r="AQ30" i="11"/>
  <c r="AR15" i="11"/>
  <c r="AT27" i="11"/>
  <c r="AI8" i="11"/>
  <c r="AK20" i="11"/>
  <c r="AP17" i="11"/>
  <c r="AQ4" i="11"/>
  <c r="AQ16" i="11"/>
  <c r="AO24" i="11"/>
  <c r="AN24" i="11"/>
  <c r="AI7" i="11"/>
  <c r="AC46" i="11"/>
  <c r="AS33" i="11"/>
  <c r="AC28" i="11"/>
  <c r="AT49" i="11"/>
  <c r="AR53" i="11"/>
  <c r="AH31" i="11"/>
  <c r="AE17" i="11"/>
  <c r="AU16" i="11"/>
  <c r="AF31" i="11"/>
  <c r="AD15" i="11"/>
  <c r="AC20" i="11"/>
  <c r="AJ15" i="11"/>
  <c r="AK17" i="11"/>
  <c r="AF20" i="11"/>
  <c r="AP18" i="11"/>
  <c r="AI22" i="11"/>
  <c r="AE30" i="11"/>
  <c r="AM15" i="11"/>
  <c r="AU15" i="11"/>
  <c r="AQ27" i="11"/>
  <c r="AO27" i="11"/>
  <c r="AJ27" i="11"/>
  <c r="AE8" i="11"/>
  <c r="AG8" i="11"/>
  <c r="AD20" i="11"/>
  <c r="AQ20" i="11"/>
  <c r="AP20" i="11"/>
  <c r="AR19" i="11"/>
  <c r="AR31" i="11"/>
  <c r="AE31" i="11"/>
  <c r="AC17" i="11"/>
  <c r="AD17" i="11"/>
  <c r="AL17" i="11"/>
  <c r="AN17" i="11"/>
  <c r="AI17" i="11"/>
  <c r="AH25" i="11"/>
  <c r="AF25" i="11"/>
  <c r="AI25" i="11"/>
  <c r="AN25" i="11"/>
  <c r="AH16" i="11"/>
  <c r="AC32" i="11"/>
  <c r="AU32" i="11"/>
  <c r="AN32" i="11"/>
  <c r="AS32" i="11"/>
  <c r="AU41" i="11"/>
  <c r="AR45" i="11"/>
  <c r="AS48" i="11"/>
  <c r="AF46" i="11"/>
  <c r="AE50" i="11"/>
  <c r="AF21" i="11"/>
  <c r="AF28" i="11"/>
  <c r="AE75" i="11"/>
  <c r="AS18" i="11"/>
  <c r="AL30" i="11"/>
  <c r="AM30" i="11"/>
  <c r="AN15" i="11"/>
  <c r="AF15" i="11"/>
  <c r="AS15" i="11"/>
  <c r="AS27" i="11"/>
  <c r="AG19" i="11"/>
  <c r="AO25" i="11"/>
  <c r="AM25" i="11"/>
  <c r="AR25" i="11"/>
  <c r="AR4" i="11"/>
  <c r="AD4" i="11"/>
  <c r="AL16" i="11"/>
  <c r="AU51" i="11"/>
  <c r="AT47" i="11"/>
  <c r="AO55" i="11"/>
  <c r="AN40" i="11"/>
  <c r="AN18" i="11"/>
  <c r="AJ22" i="11"/>
  <c r="AG30" i="11"/>
  <c r="AD27" i="11"/>
  <c r="AC27" i="11"/>
  <c r="AM27" i="11"/>
  <c r="AT31" i="11"/>
  <c r="AL4" i="11"/>
  <c r="AG16" i="11"/>
  <c r="AI16" i="11"/>
  <c r="AC16" i="11"/>
  <c r="AO16" i="11"/>
  <c r="AM32" i="11"/>
  <c r="AO30" i="11"/>
  <c r="AJ30" i="11"/>
  <c r="AU27" i="11"/>
  <c r="AU8" i="11"/>
  <c r="AH4" i="11"/>
  <c r="AP24" i="11"/>
  <c r="AI32" i="11"/>
  <c r="AD30" i="11"/>
  <c r="AT30" i="11"/>
  <c r="AR18" i="11"/>
  <c r="AK30" i="11"/>
  <c r="AO15" i="11"/>
  <c r="AJ31" i="11"/>
  <c r="AK25" i="11"/>
  <c r="AG4" i="11"/>
  <c r="AZ13" i="11"/>
  <c r="AZ10" i="11"/>
  <c r="AP402" i="11"/>
  <c r="AH388" i="11"/>
  <c r="AN325" i="11"/>
  <c r="AU400" i="11"/>
  <c r="AE390" i="11"/>
  <c r="AJ316" i="11"/>
  <c r="AM354" i="11"/>
  <c r="AQ408" i="11"/>
  <c r="AC409" i="11"/>
  <c r="AH406" i="11"/>
  <c r="AP331" i="11"/>
  <c r="AI337" i="11"/>
  <c r="AK403" i="11"/>
  <c r="AM411" i="11"/>
  <c r="AQ365" i="11"/>
  <c r="AJ337" i="11"/>
  <c r="AI305" i="11"/>
  <c r="AI419" i="11"/>
  <c r="AN402" i="11"/>
  <c r="AH387" i="11"/>
  <c r="AL350" i="11"/>
  <c r="AS324" i="11"/>
  <c r="AF308" i="11"/>
  <c r="AH418" i="11"/>
  <c r="AO399" i="11"/>
  <c r="AO392" i="11"/>
  <c r="AS386" i="11"/>
  <c r="AH359" i="11"/>
  <c r="AG315" i="11"/>
  <c r="AG443" i="11"/>
  <c r="AT353" i="11"/>
  <c r="AT330" i="11"/>
  <c r="AK409" i="11"/>
  <c r="AT402" i="11"/>
  <c r="AO310" i="11"/>
  <c r="AM395" i="11"/>
  <c r="AI311" i="11"/>
  <c r="AJ344" i="11"/>
  <c r="AE343" i="11"/>
  <c r="AG398" i="11"/>
  <c r="AL411" i="11"/>
  <c r="AP405" i="11"/>
  <c r="AG395" i="11"/>
  <c r="AO384" i="11"/>
  <c r="AD321" i="11"/>
  <c r="AJ414" i="11"/>
  <c r="AJ403" i="11"/>
  <c r="AL391" i="11"/>
  <c r="AE329" i="11"/>
  <c r="AM304" i="11"/>
  <c r="AG321" i="11"/>
  <c r="AP421" i="11"/>
  <c r="AN310" i="11"/>
  <c r="AJ397" i="11"/>
  <c r="AE383" i="11"/>
  <c r="AO390" i="11"/>
  <c r="AR353" i="11"/>
  <c r="AM318" i="11"/>
  <c r="AI343" i="11"/>
  <c r="AU329" i="11"/>
  <c r="AI396" i="11"/>
  <c r="AP368" i="11"/>
  <c r="AR421" i="11"/>
  <c r="AJ394" i="11"/>
  <c r="AT423" i="11"/>
  <c r="AE413" i="11"/>
  <c r="AN395" i="11"/>
  <c r="AE391" i="11"/>
  <c r="AG379" i="11"/>
  <c r="AG350" i="11"/>
  <c r="AL446" i="11"/>
  <c r="AE421" i="11"/>
  <c r="AN450" i="11"/>
  <c r="AD423" i="11"/>
  <c r="AN397" i="11"/>
  <c r="AJ489" i="11"/>
  <c r="AS322" i="11"/>
  <c r="AS433" i="11"/>
  <c r="AM409" i="11"/>
  <c r="AT379" i="11"/>
  <c r="AJ352" i="11"/>
  <c r="AQ306" i="11"/>
  <c r="AA4" i="1"/>
  <c r="BA15" i="11" l="1"/>
  <c r="V2" i="11"/>
  <c r="AO2" i="11"/>
  <c r="BC17" i="11"/>
  <c r="AY17" i="11"/>
  <c r="AZ17" i="11"/>
  <c r="BA17" i="11"/>
  <c r="BB17" i="11"/>
  <c r="AW18" i="11"/>
  <c r="AZ14" i="11"/>
  <c r="AZ15" i="11" s="1"/>
  <c r="BB6" i="11"/>
  <c r="BB13" i="11"/>
  <c r="BB10" i="11"/>
  <c r="BB9" i="11"/>
  <c r="BB3" i="11"/>
  <c r="BB5" i="11"/>
  <c r="BB11" i="11"/>
  <c r="BB7" i="11"/>
  <c r="BB14" i="11"/>
  <c r="BB12" i="11"/>
  <c r="BB4" i="11"/>
  <c r="AB4" i="1"/>
  <c r="BB8" i="11"/>
  <c r="AP2" i="11" l="1"/>
  <c r="W2" i="11"/>
  <c r="AZ18" i="11"/>
  <c r="BA18" i="11"/>
  <c r="BB18" i="11"/>
  <c r="AY18" i="11"/>
  <c r="BC18" i="11"/>
  <c r="AW19" i="11"/>
  <c r="BC8" i="11"/>
  <c r="BC12" i="11"/>
  <c r="BB15" i="11"/>
  <c r="BC3" i="11"/>
  <c r="BC4" i="11"/>
  <c r="BC9" i="11"/>
  <c r="BC5" i="11"/>
  <c r="BC6" i="11"/>
  <c r="BC11" i="11"/>
  <c r="BC13" i="11"/>
  <c r="BC7" i="11"/>
  <c r="BC10" i="11"/>
  <c r="BC14" i="11"/>
  <c r="AC4" i="1"/>
  <c r="X2" i="11" l="1"/>
  <c r="AQ2" i="11"/>
  <c r="BA19" i="11"/>
  <c r="AZ19" i="11"/>
  <c r="AW20" i="11"/>
  <c r="AY19" i="11"/>
  <c r="BB19" i="11"/>
  <c r="BC19" i="11"/>
  <c r="BC15" i="11"/>
  <c r="AD4" i="1"/>
  <c r="AR2" i="11" l="1"/>
  <c r="Y2" i="11"/>
  <c r="AZ20" i="11"/>
  <c r="AY20" i="11"/>
  <c r="BB20" i="11"/>
  <c r="BC20" i="11"/>
  <c r="AW21" i="11"/>
  <c r="BA20" i="11"/>
  <c r="AE4" i="1"/>
  <c r="Z2" i="11" l="1"/>
  <c r="AS2" i="11"/>
  <c r="AZ21" i="11"/>
  <c r="AW22" i="11"/>
  <c r="BC21" i="11"/>
  <c r="BA21" i="11"/>
  <c r="BB21" i="11"/>
  <c r="AY21" i="11"/>
  <c r="L550" i="1"/>
  <c r="I548" i="11" s="1"/>
  <c r="L539" i="1"/>
  <c r="I537" i="11" s="1"/>
  <c r="L174" i="1"/>
  <c r="I172" i="11" s="1"/>
  <c r="L647" i="1"/>
  <c r="I645" i="11" s="1"/>
  <c r="L234" i="1"/>
  <c r="I232" i="11" s="1"/>
  <c r="L611" i="1"/>
  <c r="I609" i="11" s="1"/>
  <c r="L850" i="1"/>
  <c r="I848" i="11" s="1"/>
  <c r="L538" i="1"/>
  <c r="I536" i="11" s="1"/>
  <c r="L421" i="1"/>
  <c r="I419" i="11" s="1"/>
  <c r="L10" i="1"/>
  <c r="I8" i="11" s="1"/>
  <c r="L566" i="1"/>
  <c r="I564" i="11" s="1"/>
  <c r="L370" i="1"/>
  <c r="I368" i="11" s="1"/>
  <c r="L622" i="1"/>
  <c r="I620" i="11" s="1"/>
  <c r="L173" i="1"/>
  <c r="I171" i="11" s="1"/>
  <c r="L824" i="1"/>
  <c r="I822" i="11" s="1"/>
  <c r="L741" i="1"/>
  <c r="I739" i="11" s="1"/>
  <c r="L803" i="1"/>
  <c r="I801" i="11" s="1"/>
  <c r="L599" i="1"/>
  <c r="I597" i="11" s="1"/>
  <c r="L330" i="1"/>
  <c r="I328" i="11" s="1"/>
  <c r="L186" i="1"/>
  <c r="I184" i="11" s="1"/>
  <c r="L983" i="1"/>
  <c r="I981" i="11" s="1"/>
  <c r="L937" i="1"/>
  <c r="I935" i="11" s="1"/>
  <c r="L948" i="1"/>
  <c r="I946" i="11" s="1"/>
  <c r="L902" i="1"/>
  <c r="I900" i="11" s="1"/>
  <c r="L209" i="1"/>
  <c r="I207" i="11" s="1"/>
  <c r="L216" i="1"/>
  <c r="I214" i="11" s="1"/>
  <c r="L685" i="1"/>
  <c r="I683" i="11" s="1"/>
  <c r="L379" i="1"/>
  <c r="I377" i="11" s="1"/>
  <c r="L15" i="1"/>
  <c r="I13" i="11" s="1"/>
  <c r="L74" i="1"/>
  <c r="I72" i="11" s="1"/>
  <c r="L563" i="1"/>
  <c r="I561" i="11" s="1"/>
  <c r="L171" i="1"/>
  <c r="I169" i="11" s="1"/>
  <c r="L422" i="1"/>
  <c r="I420" i="11" s="1"/>
  <c r="L898" i="1"/>
  <c r="I896" i="11" s="1"/>
  <c r="L226" i="1"/>
  <c r="I224" i="11" s="1"/>
  <c r="L329" i="1"/>
  <c r="I327" i="11" s="1"/>
  <c r="L506" i="1"/>
  <c r="I504" i="11" s="1"/>
  <c r="L796" i="1"/>
  <c r="I794" i="11" s="1"/>
  <c r="L582" i="1"/>
  <c r="I580" i="11" s="1"/>
  <c r="L852" i="1"/>
  <c r="I850" i="11" s="1"/>
  <c r="L888" i="1"/>
  <c r="I886" i="11" s="1"/>
  <c r="L347" i="1"/>
  <c r="I345" i="11" s="1"/>
  <c r="L570" i="1"/>
  <c r="I568" i="11" s="1"/>
  <c r="L754" i="1"/>
  <c r="I752" i="11" s="1"/>
  <c r="L341" i="1"/>
  <c r="I339" i="11" s="1"/>
  <c r="L528" i="1"/>
  <c r="I526" i="11" s="1"/>
  <c r="L691" i="1"/>
  <c r="I689" i="11" s="1"/>
  <c r="L727" i="1"/>
  <c r="I725" i="11" s="1"/>
  <c r="L479" i="1"/>
  <c r="I477" i="11" s="1"/>
  <c r="L296" i="1"/>
  <c r="I294" i="11" s="1"/>
  <c r="L232" i="1"/>
  <c r="I230" i="11" s="1"/>
  <c r="L419" i="1"/>
  <c r="I417" i="11" s="1"/>
  <c r="L143" i="1"/>
  <c r="I141" i="11" s="1"/>
  <c r="L689" i="1"/>
  <c r="I687" i="11" s="1"/>
  <c r="L655" i="1"/>
  <c r="I653" i="11" s="1"/>
  <c r="L501" i="1"/>
  <c r="I499" i="11" s="1"/>
  <c r="L229" i="1"/>
  <c r="I227" i="11" s="1"/>
  <c r="L224" i="1"/>
  <c r="I222" i="11" s="1"/>
  <c r="L274" i="1"/>
  <c r="I272" i="11" s="1"/>
  <c r="L782" i="1"/>
  <c r="I780" i="11" s="1"/>
  <c r="L917" i="1"/>
  <c r="I915" i="11" s="1"/>
  <c r="L596" i="1"/>
  <c r="I594" i="11" s="1"/>
  <c r="L714" i="1"/>
  <c r="I712" i="11" s="1"/>
  <c r="L568" i="1"/>
  <c r="I566" i="11" s="1"/>
  <c r="L89" i="1"/>
  <c r="I87" i="11" s="1"/>
  <c r="L669" i="1"/>
  <c r="I667" i="11" s="1"/>
  <c r="L146" i="1"/>
  <c r="I144" i="11" s="1"/>
  <c r="L162" i="1"/>
  <c r="I160" i="11" s="1"/>
  <c r="L35" i="1"/>
  <c r="I33" i="11" s="1"/>
  <c r="L560" i="1"/>
  <c r="I558" i="11" s="1"/>
  <c r="L996" i="1"/>
  <c r="I994" i="11" s="1"/>
  <c r="L159" i="1"/>
  <c r="I157" i="11" s="1"/>
  <c r="L29" i="1"/>
  <c r="I27" i="11" s="1"/>
  <c r="L210" i="1"/>
  <c r="I208" i="11" s="1"/>
  <c r="L575" i="1"/>
  <c r="I573" i="11" s="1"/>
  <c r="L882" i="1"/>
  <c r="I880" i="11" s="1"/>
  <c r="L508" i="1"/>
  <c r="I506" i="11" s="1"/>
  <c r="L410" i="1"/>
  <c r="I408" i="11" s="1"/>
  <c r="L844" i="1"/>
  <c r="I842" i="11" s="1"/>
  <c r="L674" i="1"/>
  <c r="I672" i="11" s="1"/>
  <c r="L710" i="1"/>
  <c r="I708" i="11" s="1"/>
  <c r="L357" i="1"/>
  <c r="I355" i="11" s="1"/>
  <c r="L148" i="1"/>
  <c r="I146" i="11" s="1"/>
  <c r="L402" i="1"/>
  <c r="I400" i="11" s="1"/>
  <c r="L431" i="1"/>
  <c r="I429" i="11" s="1"/>
  <c r="L837" i="1"/>
  <c r="I835" i="11" s="1"/>
  <c r="L458" i="1"/>
  <c r="I456" i="11" s="1"/>
  <c r="L397" i="1"/>
  <c r="I395" i="11" s="1"/>
  <c r="L258" i="1"/>
  <c r="I256" i="11" s="1"/>
  <c r="L750" i="1"/>
  <c r="I748" i="11" s="1"/>
  <c r="L788" i="1"/>
  <c r="I786" i="11" s="1"/>
  <c r="L608" i="1"/>
  <c r="I606" i="11" s="1"/>
  <c r="L238" i="1"/>
  <c r="I236" i="11" s="1"/>
  <c r="L351" i="1"/>
  <c r="I349" i="11" s="1"/>
  <c r="L1000" i="1"/>
  <c r="I998" i="11" s="1"/>
  <c r="L773" i="1"/>
  <c r="I771" i="11" s="1"/>
  <c r="L721" i="1"/>
  <c r="I719" i="11" s="1"/>
  <c r="L918" i="1"/>
  <c r="I916" i="11" s="1"/>
  <c r="L963" i="1"/>
  <c r="I961" i="11" s="1"/>
  <c r="L166" i="1"/>
  <c r="I164" i="11" s="1"/>
  <c r="L395" i="1"/>
  <c r="I393" i="11" s="1"/>
  <c r="L614" i="1"/>
  <c r="I612" i="11" s="1"/>
  <c r="L362" i="1"/>
  <c r="I360" i="11" s="1"/>
  <c r="L327" i="1"/>
  <c r="I325" i="11" s="1"/>
  <c r="L578" i="1"/>
  <c r="I576" i="11" s="1"/>
  <c r="L414" i="1"/>
  <c r="I412" i="11" s="1"/>
  <c r="L834" i="1"/>
  <c r="I832" i="11" s="1"/>
  <c r="L282" i="1"/>
  <c r="I280" i="11" s="1"/>
  <c r="L946" i="1"/>
  <c r="I944" i="11" s="1"/>
  <c r="L925" i="1"/>
  <c r="I923" i="11" s="1"/>
  <c r="L157" i="1"/>
  <c r="I155" i="11" s="1"/>
  <c r="L632" i="1"/>
  <c r="I630" i="11" s="1"/>
  <c r="L380" i="1"/>
  <c r="I378" i="11" s="1"/>
  <c r="L768" i="1"/>
  <c r="I766" i="11" s="1"/>
  <c r="L240" i="1"/>
  <c r="I238" i="11" s="1"/>
  <c r="L167" i="1"/>
  <c r="I165" i="11" s="1"/>
  <c r="L54" i="1"/>
  <c r="I52" i="11" s="1"/>
  <c r="L264" i="1"/>
  <c r="I262" i="11" s="1"/>
  <c r="L892" i="1"/>
  <c r="I890" i="11" s="1"/>
  <c r="L177" i="1"/>
  <c r="I175" i="11" s="1"/>
  <c r="L849" i="1"/>
  <c r="I847" i="11" s="1"/>
  <c r="L760" i="1"/>
  <c r="I758" i="11" s="1"/>
  <c r="L851" i="1"/>
  <c r="I849" i="11" s="1"/>
  <c r="L321" i="1"/>
  <c r="I319" i="11" s="1"/>
  <c r="L856" i="1"/>
  <c r="I854" i="11" s="1"/>
  <c r="L821" i="1"/>
  <c r="I819" i="11" s="1"/>
  <c r="L423" i="1"/>
  <c r="I421" i="11" s="1"/>
  <c r="L533" i="1"/>
  <c r="I531" i="11" s="1"/>
  <c r="L704" i="1"/>
  <c r="I702" i="11" s="1"/>
  <c r="L815" i="1"/>
  <c r="I813" i="11" s="1"/>
  <c r="L654" i="1"/>
  <c r="I652" i="11" s="1"/>
  <c r="L771" i="1"/>
  <c r="I769" i="11" s="1"/>
  <c r="L833" i="1"/>
  <c r="I831" i="11" s="1"/>
  <c r="L149" i="1"/>
  <c r="I147" i="11" s="1"/>
  <c r="L670" i="1"/>
  <c r="I668" i="11" s="1"/>
  <c r="L860" i="1"/>
  <c r="I858" i="11" s="1"/>
  <c r="L729" i="1"/>
  <c r="I727" i="11" s="1"/>
  <c r="L184" i="1"/>
  <c r="I182" i="11" s="1"/>
  <c r="L516" i="1"/>
  <c r="I514" i="11" s="1"/>
  <c r="L635" i="1"/>
  <c r="I633" i="11" s="1"/>
  <c r="L776" i="1"/>
  <c r="I774" i="11" s="1"/>
  <c r="L742" i="1"/>
  <c r="I740" i="11" s="1"/>
  <c r="L894" i="1"/>
  <c r="I892" i="11" s="1"/>
  <c r="L412" i="1"/>
  <c r="I410" i="11" s="1"/>
  <c r="L545" i="1"/>
  <c r="I543" i="11" s="1"/>
  <c r="L250" i="1"/>
  <c r="I248" i="11" s="1"/>
  <c r="L105" i="1"/>
  <c r="I103" i="11" s="1"/>
  <c r="L272" i="1"/>
  <c r="I270" i="11" s="1"/>
  <c r="L319" i="1"/>
  <c r="I317" i="11" s="1"/>
  <c r="L855" i="1"/>
  <c r="I853" i="11" s="1"/>
  <c r="L794" i="1"/>
  <c r="I792" i="11" s="1"/>
  <c r="L694" i="1"/>
  <c r="I692" i="11" s="1"/>
  <c r="L239" i="1"/>
  <c r="I237" i="11" s="1"/>
  <c r="L20" i="1"/>
  <c r="I18" i="11" s="1"/>
  <c r="L732" i="1"/>
  <c r="I730" i="11" s="1"/>
  <c r="L717" i="1"/>
  <c r="I715" i="11" s="1"/>
  <c r="L785" i="1"/>
  <c r="I783" i="11" s="1"/>
  <c r="L227" i="1"/>
  <c r="I225" i="11" s="1"/>
  <c r="L913" i="1"/>
  <c r="I911" i="11" s="1"/>
  <c r="L549" i="1"/>
  <c r="I547" i="11" s="1"/>
  <c r="L426" i="1"/>
  <c r="I424" i="11" s="1"/>
  <c r="L470" i="1"/>
  <c r="I468" i="11" s="1"/>
  <c r="L656" i="1"/>
  <c r="I654" i="11" s="1"/>
  <c r="L256" i="1"/>
  <c r="I254" i="11" s="1"/>
  <c r="L779" i="1"/>
  <c r="I777" i="11" s="1"/>
  <c r="L757" i="1"/>
  <c r="I755" i="11" s="1"/>
  <c r="L737" i="1"/>
  <c r="I735" i="11" s="1"/>
  <c r="L106" i="1"/>
  <c r="I104" i="11" s="1"/>
  <c r="L826" i="1"/>
  <c r="I824" i="11" s="1"/>
  <c r="L927" i="1"/>
  <c r="I925" i="11" s="1"/>
  <c r="L503" i="1"/>
  <c r="I501" i="11" s="1"/>
  <c r="L283" i="1"/>
  <c r="I281" i="11" s="1"/>
  <c r="L629" i="1"/>
  <c r="I627" i="11" s="1"/>
  <c r="L32" i="1"/>
  <c r="I30" i="11" s="1"/>
  <c r="L920" i="1"/>
  <c r="I918" i="11" s="1"/>
  <c r="L552" i="1"/>
  <c r="I550" i="11" s="1"/>
  <c r="L1001" i="1"/>
  <c r="I999" i="11" s="1"/>
  <c r="L428" i="1"/>
  <c r="I426" i="11" s="1"/>
  <c r="L722" i="1"/>
  <c r="I720" i="11" s="1"/>
  <c r="L168" i="1"/>
  <c r="I166" i="11" s="1"/>
  <c r="L700" i="1"/>
  <c r="I698" i="11" s="1"/>
  <c r="L235" i="1"/>
  <c r="I233" i="11" s="1"/>
  <c r="L280" i="1"/>
  <c r="I278" i="11" s="1"/>
  <c r="L969" i="1"/>
  <c r="I967" i="11" s="1"/>
  <c r="L907" i="1"/>
  <c r="I905" i="11" s="1"/>
  <c r="L985" i="1"/>
  <c r="I983" i="11" s="1"/>
  <c r="L331" i="1"/>
  <c r="I329" i="11" s="1"/>
  <c r="L626" i="1"/>
  <c r="I624" i="11" s="1"/>
  <c r="L300" i="1"/>
  <c r="I298" i="11" s="1"/>
  <c r="L366" i="1"/>
  <c r="I364" i="11" s="1"/>
  <c r="L960" i="1"/>
  <c r="I958" i="11" s="1"/>
  <c r="L59" i="1"/>
  <c r="I57" i="11" s="1"/>
  <c r="L593" i="1"/>
  <c r="I591" i="11" s="1"/>
  <c r="L747" i="1"/>
  <c r="I745" i="11" s="1"/>
  <c r="L980" i="1"/>
  <c r="I978" i="11" s="1"/>
  <c r="L623" i="1"/>
  <c r="I621" i="11" s="1"/>
  <c r="L276" i="1"/>
  <c r="I274" i="11" s="1"/>
  <c r="L586" i="1"/>
  <c r="I584" i="11" s="1"/>
  <c r="L762" i="1"/>
  <c r="I760" i="11" s="1"/>
  <c r="L190" i="1"/>
  <c r="I188" i="11" s="1"/>
  <c r="L13" i="1"/>
  <c r="I11" i="11" s="1"/>
  <c r="L139" i="1"/>
  <c r="I137" i="11" s="1"/>
  <c r="L836" i="1"/>
  <c r="I834" i="11" s="1"/>
  <c r="L429" i="1"/>
  <c r="I427" i="11" s="1"/>
  <c r="L648" i="1"/>
  <c r="I646" i="11" s="1"/>
  <c r="L680" i="1"/>
  <c r="I678" i="11" s="1"/>
  <c r="L605" i="1"/>
  <c r="I603" i="11" s="1"/>
  <c r="L839" i="1"/>
  <c r="I837" i="11" s="1"/>
  <c r="L467" i="1"/>
  <c r="I465" i="11" s="1"/>
  <c r="L294" i="1"/>
  <c r="I292" i="11" s="1"/>
  <c r="L275" i="1"/>
  <c r="I273" i="11" s="1"/>
  <c r="L958" i="1"/>
  <c r="I956" i="11" s="1"/>
  <c r="L342" i="1"/>
  <c r="I340" i="11" s="1"/>
  <c r="L679" i="1"/>
  <c r="I677" i="11" s="1"/>
  <c r="L959" i="1"/>
  <c r="I957" i="11" s="1"/>
  <c r="L273" i="1"/>
  <c r="I271" i="11" s="1"/>
  <c r="L413" i="1"/>
  <c r="I411" i="11" s="1"/>
  <c r="L617" i="1"/>
  <c r="I615" i="11" s="1"/>
  <c r="L398" i="1"/>
  <c r="I396" i="11" s="1"/>
  <c r="L790" i="1"/>
  <c r="I788" i="11" s="1"/>
  <c r="L564" i="1"/>
  <c r="I562" i="11" s="1"/>
  <c r="L365" i="1"/>
  <c r="I363" i="11" s="1"/>
  <c r="L9" i="1"/>
  <c r="I7" i="11" s="1"/>
  <c r="L202" i="1"/>
  <c r="I200" i="11" s="1"/>
  <c r="L806" i="1"/>
  <c r="I804" i="11" s="1"/>
  <c r="L393" i="1"/>
  <c r="I391" i="11" s="1"/>
  <c r="L964" i="1"/>
  <c r="I962" i="11" s="1"/>
  <c r="L142" i="1"/>
  <c r="I140" i="11" s="1"/>
  <c r="L487" i="1"/>
  <c r="I485" i="11" s="1"/>
  <c r="L420" i="1"/>
  <c r="I418" i="11" s="1"/>
  <c r="L972" i="1"/>
  <c r="I970" i="11" s="1"/>
  <c r="L588" i="1"/>
  <c r="I586" i="11" s="1"/>
  <c r="L183" i="1"/>
  <c r="I181" i="11" s="1"/>
  <c r="L407" i="1"/>
  <c r="I405" i="11" s="1"/>
  <c r="L349" i="1"/>
  <c r="I347" i="11" s="1"/>
  <c r="L136" i="1"/>
  <c r="I134" i="11" s="1"/>
  <c r="L257" i="1"/>
  <c r="I255" i="11" s="1"/>
  <c r="L260" i="1"/>
  <c r="I258" i="11" s="1"/>
  <c r="L993" i="1"/>
  <c r="I991" i="11" s="1"/>
  <c r="L513" i="1"/>
  <c r="I511" i="11" s="1"/>
  <c r="L583" i="1"/>
  <c r="I581" i="11" s="1"/>
  <c r="L18" i="1"/>
  <c r="I16" i="11" s="1"/>
  <c r="L305" i="1"/>
  <c r="I303" i="11" s="1"/>
  <c r="L308" i="1"/>
  <c r="I306" i="11" s="1"/>
  <c r="L580" i="1"/>
  <c r="I578" i="11" s="1"/>
  <c r="L618" i="1"/>
  <c r="I616" i="11" s="1"/>
  <c r="L203" i="1"/>
  <c r="I201" i="11" s="1"/>
  <c r="L726" i="1"/>
  <c r="I724" i="11" s="1"/>
  <c r="L809" i="1"/>
  <c r="I807" i="11" s="1"/>
  <c r="L289" i="1"/>
  <c r="I287" i="11" s="1"/>
  <c r="L270" i="1"/>
  <c r="I268" i="11" s="1"/>
  <c r="L688" i="1"/>
  <c r="I686" i="11" s="1"/>
  <c r="L554" i="1"/>
  <c r="I552" i="11" s="1"/>
  <c r="L405" i="1"/>
  <c r="I403" i="11" s="1"/>
  <c r="L206" i="1"/>
  <c r="I204" i="11" s="1"/>
  <c r="L671" i="1"/>
  <c r="I669" i="11" s="1"/>
  <c r="L416" i="1"/>
  <c r="I414" i="11" s="1"/>
  <c r="L887" i="1"/>
  <c r="I885" i="11" s="1"/>
  <c r="L230" i="1"/>
  <c r="I228" i="11" s="1"/>
  <c r="L774" i="1"/>
  <c r="I772" i="11" s="1"/>
  <c r="L681" i="1"/>
  <c r="I679" i="11" s="1"/>
  <c r="L880" i="1"/>
  <c r="I878" i="11" s="1"/>
  <c r="L277" i="1"/>
  <c r="I275" i="11" s="1"/>
  <c r="L523" i="1"/>
  <c r="I521" i="11" s="1"/>
  <c r="L454" i="1"/>
  <c r="I452" i="11" s="1"/>
  <c r="L625" i="1"/>
  <c r="I623" i="11" s="1"/>
  <c r="L213" i="1"/>
  <c r="I211" i="11" s="1"/>
  <c r="L328" i="1"/>
  <c r="I326" i="11" s="1"/>
  <c r="L375" i="1"/>
  <c r="I373" i="11" s="1"/>
  <c r="L600" i="1"/>
  <c r="I598" i="11" s="1"/>
  <c r="L242" i="1"/>
  <c r="I240" i="11" s="1"/>
  <c r="L360" i="1"/>
  <c r="I358" i="11" s="1"/>
  <c r="L633" i="1"/>
  <c r="I631" i="11" s="1"/>
  <c r="L498" i="1"/>
  <c r="I496" i="11" s="1"/>
  <c r="L182" i="1"/>
  <c r="I180" i="11" s="1"/>
  <c r="L247" i="1"/>
  <c r="I245" i="11" s="1"/>
  <c r="L518" i="1"/>
  <c r="I516" i="11" s="1"/>
  <c r="L748" i="1"/>
  <c r="I746" i="11" s="1"/>
  <c r="L967" i="1"/>
  <c r="I965" i="11" s="1"/>
  <c r="L951" i="1"/>
  <c r="I949" i="11" s="1"/>
  <c r="L911" i="1"/>
  <c r="I909" i="11" s="1"/>
  <c r="L189" i="1"/>
  <c r="I187" i="11" s="1"/>
  <c r="L369" i="1"/>
  <c r="I367" i="11" s="1"/>
  <c r="L85" i="1"/>
  <c r="I83" i="11" s="1"/>
  <c r="L587" i="1"/>
  <c r="I585" i="11" s="1"/>
  <c r="L557" i="1"/>
  <c r="I555" i="11" s="1"/>
  <c r="L19" i="1"/>
  <c r="I17" i="11" s="1"/>
  <c r="L585" i="1"/>
  <c r="I583" i="11" s="1"/>
  <c r="L252" i="1"/>
  <c r="I250" i="11" s="1"/>
  <c r="L53" i="1"/>
  <c r="I51" i="11" s="1"/>
  <c r="L293" i="1"/>
  <c r="I291" i="11" s="1"/>
  <c r="L279" i="1"/>
  <c r="I277" i="11" s="1"/>
  <c r="L829" i="1"/>
  <c r="I827" i="11" s="1"/>
  <c r="L425" i="1"/>
  <c r="I423" i="11" s="1"/>
  <c r="L436" i="1"/>
  <c r="I434" i="11" s="1"/>
  <c r="L590" i="1"/>
  <c r="I588" i="11" s="1"/>
  <c r="L249" i="1"/>
  <c r="I247" i="11" s="1"/>
  <c r="L601" i="1"/>
  <c r="I599" i="11" s="1"/>
  <c r="L353" i="1"/>
  <c r="I351" i="11" s="1"/>
  <c r="L489" i="1"/>
  <c r="I487" i="11" s="1"/>
  <c r="L170" i="1"/>
  <c r="I168" i="11" s="1"/>
  <c r="L520" i="1"/>
  <c r="I518" i="11" s="1"/>
  <c r="L859" i="1"/>
  <c r="I857" i="11" s="1"/>
  <c r="L832" i="1"/>
  <c r="I830" i="11" s="1"/>
  <c r="L962" i="1"/>
  <c r="I960" i="11" s="1"/>
  <c r="L695" i="1"/>
  <c r="I693" i="11" s="1"/>
  <c r="L313" i="1"/>
  <c r="I311" i="11" s="1"/>
  <c r="L995" i="1"/>
  <c r="I993" i="11" s="1"/>
  <c r="L141" i="1"/>
  <c r="I139" i="11" s="1"/>
  <c r="L861" i="1"/>
  <c r="I859" i="11" s="1"/>
  <c r="L873" i="1"/>
  <c r="I871" i="11" s="1"/>
  <c r="L204" i="1"/>
  <c r="I202" i="11" s="1"/>
  <c r="L5" i="1"/>
  <c r="I3" i="11" s="1"/>
  <c r="L58" i="1"/>
  <c r="I56" i="11" s="1"/>
  <c r="L336" i="1"/>
  <c r="I334" i="11" s="1"/>
  <c r="L155" i="1"/>
  <c r="I153" i="11" s="1"/>
  <c r="L838" i="1"/>
  <c r="I836" i="11" s="1"/>
  <c r="L661" i="1"/>
  <c r="I659" i="11" s="1"/>
  <c r="L929" i="1"/>
  <c r="I927" i="11" s="1"/>
  <c r="L930" i="1"/>
  <c r="I928" i="11" s="1"/>
  <c r="L881" i="1"/>
  <c r="I879" i="11" s="1"/>
  <c r="L472" i="1"/>
  <c r="I470" i="11" s="1"/>
  <c r="L150" i="1"/>
  <c r="I148" i="11" s="1"/>
  <c r="L879" i="1"/>
  <c r="I877" i="11" s="1"/>
  <c r="L716" i="1"/>
  <c r="I714" i="11" s="1"/>
  <c r="L11" i="1"/>
  <c r="I9" i="11" s="1"/>
  <c r="L120" i="1"/>
  <c r="I118" i="11" s="1"/>
  <c r="L994" i="1"/>
  <c r="I992" i="11" s="1"/>
  <c r="L444" i="1"/>
  <c r="I442" i="11" s="1"/>
  <c r="L551" i="1"/>
  <c r="I549" i="11" s="1"/>
  <c r="L181" i="1"/>
  <c r="I179" i="11" s="1"/>
  <c r="L719" i="1"/>
  <c r="I717" i="11" s="1"/>
  <c r="L534" i="1"/>
  <c r="I532" i="11" s="1"/>
  <c r="L677" i="1"/>
  <c r="I675" i="11" s="1"/>
  <c r="L191" i="1"/>
  <c r="I189" i="11" s="1"/>
  <c r="L447" i="1"/>
  <c r="I445" i="11" s="1"/>
  <c r="L874" i="1"/>
  <c r="I872" i="11" s="1"/>
  <c r="L236" i="1"/>
  <c r="I234" i="11" s="1"/>
  <c r="L109" i="1"/>
  <c r="I107" i="11" s="1"/>
  <c r="L225" i="1"/>
  <c r="I223" i="11" s="1"/>
  <c r="L792" i="1"/>
  <c r="I790" i="11" s="1"/>
  <c r="L764" i="1"/>
  <c r="I762" i="11" s="1"/>
  <c r="L660" i="1"/>
  <c r="I658" i="11" s="1"/>
  <c r="L453" i="1"/>
  <c r="I451" i="11" s="1"/>
  <c r="L73" i="1"/>
  <c r="I71" i="11" s="1"/>
  <c r="L934" i="1"/>
  <c r="I932" i="11" s="1"/>
  <c r="L628" i="1"/>
  <c r="I626" i="11" s="1"/>
  <c r="L915" i="1"/>
  <c r="I913" i="11" s="1"/>
  <c r="L112" i="1"/>
  <c r="I110" i="11" s="1"/>
  <c r="L702" i="1"/>
  <c r="I700" i="11" s="1"/>
  <c r="L864" i="1"/>
  <c r="I862" i="11" s="1"/>
  <c r="L259" i="1"/>
  <c r="I257" i="11" s="1"/>
  <c r="L457" i="1"/>
  <c r="I455" i="11" s="1"/>
  <c r="L88" i="1"/>
  <c r="I86" i="11" s="1"/>
  <c r="L484" i="1"/>
  <c r="I482" i="11" s="1"/>
  <c r="L847" i="1"/>
  <c r="I845" i="11" s="1"/>
  <c r="L486" i="1"/>
  <c r="I484" i="11" s="1"/>
  <c r="L819" i="1"/>
  <c r="I817" i="11" s="1"/>
  <c r="L526" i="1"/>
  <c r="I524" i="11" s="1"/>
  <c r="L6" i="1"/>
  <c r="I4" i="11" s="1"/>
  <c r="L733" i="1"/>
  <c r="I731" i="11" s="1"/>
  <c r="L945" i="1"/>
  <c r="I943" i="11" s="1"/>
  <c r="L215" i="1"/>
  <c r="I213" i="11" s="1"/>
  <c r="L816" i="1"/>
  <c r="I814" i="11" s="1"/>
  <c r="L373" i="1"/>
  <c r="I371" i="11" s="1"/>
  <c r="L79" i="1"/>
  <c r="I77" i="11" s="1"/>
  <c r="L893" i="1"/>
  <c r="I891" i="11" s="1"/>
  <c r="L811" i="1"/>
  <c r="I809" i="11" s="1"/>
  <c r="L968" i="1"/>
  <c r="I966" i="11" s="1"/>
  <c r="L612" i="1"/>
  <c r="I610" i="11" s="1"/>
  <c r="L682" i="1"/>
  <c r="I680" i="11" s="1"/>
  <c r="L931" i="1"/>
  <c r="I929" i="11" s="1"/>
  <c r="L724" i="1"/>
  <c r="I722" i="11" s="1"/>
  <c r="L555" i="1"/>
  <c r="I553" i="11" s="1"/>
  <c r="L766" i="1"/>
  <c r="I764" i="11" s="1"/>
  <c r="L211" i="1"/>
  <c r="I209" i="11" s="1"/>
  <c r="L562" i="1"/>
  <c r="I560" i="11" s="1"/>
  <c r="L246" i="1"/>
  <c r="I244" i="11" s="1"/>
  <c r="L890" i="1"/>
  <c r="I888" i="11" s="1"/>
  <c r="L326" i="1"/>
  <c r="I324" i="11" s="1"/>
  <c r="L311" i="1"/>
  <c r="I309" i="11" s="1"/>
  <c r="L805" i="1"/>
  <c r="I803" i="11" s="1"/>
  <c r="L558" i="1"/>
  <c r="I556" i="11" s="1"/>
  <c r="L753" i="1"/>
  <c r="I751" i="11" s="1"/>
  <c r="L567" i="1"/>
  <c r="I565" i="11" s="1"/>
  <c r="L971" i="1"/>
  <c r="I969" i="11" s="1"/>
  <c r="L916" i="1"/>
  <c r="I914" i="11" s="1"/>
  <c r="L343" i="1"/>
  <c r="I341" i="11" s="1"/>
  <c r="L363" i="1"/>
  <c r="I361" i="11" s="1"/>
  <c r="L110" i="1"/>
  <c r="I108" i="11" s="1"/>
  <c r="L476" i="1"/>
  <c r="I474" i="11" s="1"/>
  <c r="L335" i="1"/>
  <c r="I333" i="11" s="1"/>
  <c r="L978" i="1"/>
  <c r="I976" i="11" s="1"/>
  <c r="L620" i="1"/>
  <c r="I618" i="11" s="1"/>
  <c r="L579" i="1"/>
  <c r="I577" i="11" s="1"/>
  <c r="L603" i="1"/>
  <c r="I601" i="11" s="1"/>
  <c r="L502" i="1"/>
  <c r="I500" i="11" s="1"/>
  <c r="L254" i="1"/>
  <c r="I252" i="11" s="1"/>
  <c r="L504" i="1"/>
  <c r="I502" i="11" s="1"/>
  <c r="L731" i="1"/>
  <c r="I729" i="11" s="1"/>
  <c r="L997" i="1"/>
  <c r="I995" i="11" s="1"/>
  <c r="L33" i="1"/>
  <c r="I31" i="11" s="1"/>
  <c r="L220" i="1"/>
  <c r="I218" i="11" s="1"/>
  <c r="L169" i="1"/>
  <c r="I167" i="11" s="1"/>
  <c r="L761" i="1"/>
  <c r="I759" i="11" s="1"/>
  <c r="L597" i="1"/>
  <c r="I595" i="11" s="1"/>
  <c r="L548" i="1"/>
  <c r="I546" i="11" s="1"/>
  <c r="L180" i="1"/>
  <c r="I178" i="11" s="1"/>
  <c r="L86" i="1"/>
  <c r="I84" i="11" s="1"/>
  <c r="L306" i="1"/>
  <c r="I304" i="11" s="1"/>
  <c r="L383" i="1"/>
  <c r="I381" i="11" s="1"/>
  <c r="L163" i="1"/>
  <c r="I161" i="11" s="1"/>
  <c r="L31" i="1"/>
  <c r="I29" i="11" s="1"/>
  <c r="L956" i="1"/>
  <c r="I954" i="11" s="1"/>
  <c r="L521" i="1"/>
  <c r="I519" i="11" s="1"/>
  <c r="L172" i="1"/>
  <c r="I170" i="11" s="1"/>
  <c r="L464" i="1"/>
  <c r="I462" i="11" s="1"/>
  <c r="L57" i="1"/>
  <c r="I55" i="11" s="1"/>
  <c r="L493" i="1"/>
  <c r="I491" i="11" s="1"/>
  <c r="L144" i="1"/>
  <c r="I142" i="11" s="1"/>
  <c r="L758" i="1"/>
  <c r="I756" i="11" s="1"/>
  <c r="L381" i="1"/>
  <c r="I379" i="11" s="1"/>
  <c r="L868" i="1"/>
  <c r="I866" i="11" s="1"/>
  <c r="L505" i="1"/>
  <c r="I503" i="11" s="1"/>
  <c r="L497" i="1"/>
  <c r="I495" i="11" s="1"/>
  <c r="L218" i="1"/>
  <c r="I216" i="11" s="1"/>
  <c r="L261" i="1"/>
  <c r="I259" i="11" s="1"/>
  <c r="L302" i="1"/>
  <c r="I300" i="11" s="1"/>
  <c r="L199" i="1"/>
  <c r="I197" i="11" s="1"/>
  <c r="L356" i="1"/>
  <c r="I354" i="11" s="1"/>
  <c r="L658" i="1"/>
  <c r="I656" i="11" s="1"/>
  <c r="L21" i="1"/>
  <c r="I19" i="11" s="1"/>
  <c r="L759" i="1"/>
  <c r="I757" i="11" s="1"/>
  <c r="L637" i="1"/>
  <c r="I635" i="11" s="1"/>
  <c r="L884" i="1"/>
  <c r="I882" i="11" s="1"/>
  <c r="L301" i="1"/>
  <c r="I299" i="11" s="1"/>
  <c r="L156" i="1"/>
  <c r="I154" i="11" s="1"/>
  <c r="L949" i="1"/>
  <c r="I947" i="11" s="1"/>
  <c r="L854" i="1"/>
  <c r="I852" i="11" s="1"/>
  <c r="L316" i="1"/>
  <c r="I314" i="11" s="1"/>
  <c r="L471" i="1"/>
  <c r="I469" i="11" s="1"/>
  <c r="L292" i="1"/>
  <c r="I290" i="11" s="1"/>
  <c r="L556" i="1"/>
  <c r="I554" i="11" s="1"/>
  <c r="L527" i="1"/>
  <c r="I525" i="11" s="1"/>
  <c r="L364" i="1"/>
  <c r="I362" i="11" s="1"/>
  <c r="L233" i="1"/>
  <c r="I231" i="11" s="1"/>
  <c r="L161" i="1"/>
  <c r="I159" i="11" s="1"/>
  <c r="L26" i="1"/>
  <c r="I24" i="11" s="1"/>
  <c r="L846" i="1"/>
  <c r="I844" i="11" s="1"/>
  <c r="L145" i="1"/>
  <c r="I143" i="11" s="1"/>
  <c r="L872" i="1"/>
  <c r="I870" i="11" s="1"/>
  <c r="L389" i="1"/>
  <c r="I387" i="11" s="1"/>
  <c r="L1004" i="1"/>
  <c r="I1002" i="11" s="1"/>
  <c r="L903" i="1"/>
  <c r="I901" i="11" s="1"/>
  <c r="L511" i="1"/>
  <c r="I509" i="11" s="1"/>
  <c r="L298" i="1"/>
  <c r="I296" i="11" s="1"/>
  <c r="L615" i="1"/>
  <c r="I613" i="11" s="1"/>
  <c r="L828" i="1"/>
  <c r="I826" i="11" s="1"/>
  <c r="L952" i="1"/>
  <c r="I950" i="11" s="1"/>
  <c r="L634" i="1"/>
  <c r="I632" i="11" s="1"/>
  <c r="L456" i="1"/>
  <c r="I454" i="11" s="1"/>
  <c r="L281" i="1"/>
  <c r="I279" i="11" s="1"/>
  <c r="L437" i="1"/>
  <c r="I435" i="11" s="1"/>
  <c r="L765" i="1"/>
  <c r="I763" i="11" s="1"/>
  <c r="L378" i="1"/>
  <c r="I376" i="11" s="1"/>
  <c r="L175" i="1"/>
  <c r="I173" i="11" s="1"/>
  <c r="L569" i="1"/>
  <c r="I567" i="11" s="1"/>
  <c r="L755" i="1"/>
  <c r="I753" i="11" s="1"/>
  <c r="L221" i="1"/>
  <c r="I219" i="11" s="1"/>
  <c r="L14" i="1"/>
  <c r="I12" i="11" s="1"/>
  <c r="L72" i="1"/>
  <c r="I70" i="11" s="1"/>
  <c r="L953" i="1"/>
  <c r="I951" i="11" s="1"/>
  <c r="L352" i="1"/>
  <c r="I350" i="11" s="1"/>
  <c r="L517" i="1"/>
  <c r="I515" i="11" s="1"/>
  <c r="L297" i="1"/>
  <c r="I295" i="11" s="1"/>
  <c r="L542" i="1"/>
  <c r="I540" i="11" s="1"/>
  <c r="L867" i="1"/>
  <c r="I865" i="11" s="1"/>
  <c r="L638" i="1"/>
  <c r="I636" i="11" s="1"/>
  <c r="L938" i="1"/>
  <c r="I936" i="11" s="1"/>
  <c r="L377" i="1"/>
  <c r="I375" i="11" s="1"/>
  <c r="L889" i="1"/>
  <c r="I887" i="11" s="1"/>
  <c r="L477" i="1"/>
  <c r="I475" i="11" s="1"/>
  <c r="L763" i="1"/>
  <c r="I761" i="11" s="1"/>
  <c r="L119" i="1"/>
  <c r="I117" i="11" s="1"/>
  <c r="L910" i="1"/>
  <c r="I908" i="11" s="1"/>
  <c r="L334" i="1"/>
  <c r="I332" i="11" s="1"/>
  <c r="L411" i="1"/>
  <c r="I409" i="11" s="1"/>
  <c r="L865" i="1"/>
  <c r="I863" i="11" s="1"/>
  <c r="L459" i="1"/>
  <c r="I457" i="11" s="1"/>
  <c r="L244" i="1"/>
  <c r="I242" i="11" s="1"/>
  <c r="L475" i="1"/>
  <c r="I473" i="11" s="1"/>
  <c r="L450" i="1"/>
  <c r="I448" i="11" s="1"/>
  <c r="L409" i="1"/>
  <c r="I407" i="11" s="1"/>
  <c r="L391" i="1"/>
  <c r="I389" i="11" s="1"/>
  <c r="L926" i="1"/>
  <c r="I924" i="11" s="1"/>
  <c r="L869" i="1"/>
  <c r="I867" i="11" s="1"/>
  <c r="L223" i="1"/>
  <c r="I221" i="11" s="1"/>
  <c r="L354" i="1"/>
  <c r="I352" i="11" s="1"/>
  <c r="L777" i="1"/>
  <c r="I775" i="11" s="1"/>
  <c r="L692" i="1"/>
  <c r="I690" i="11" s="1"/>
  <c r="L55" i="1"/>
  <c r="I53" i="11" s="1"/>
  <c r="L285" i="1"/>
  <c r="I283" i="11" s="1"/>
  <c r="L248" i="1"/>
  <c r="I246" i="11" s="1"/>
  <c r="L801" i="1"/>
  <c r="I799" i="11" s="1"/>
  <c r="L909" i="1"/>
  <c r="I907" i="11" s="1"/>
  <c r="L544" i="1"/>
  <c r="I542" i="11" s="1"/>
  <c r="L606" i="1"/>
  <c r="I604" i="11" s="1"/>
  <c r="L151" i="1"/>
  <c r="I149" i="11" s="1"/>
  <c r="L524" i="1"/>
  <c r="I522" i="11" s="1"/>
  <c r="L30" i="1"/>
  <c r="I28" i="11" s="1"/>
  <c r="L461" i="1"/>
  <c r="I459" i="11" s="1"/>
  <c r="L989" i="1"/>
  <c r="I987" i="11" s="1"/>
  <c r="L427" i="1"/>
  <c r="I425" i="11" s="1"/>
  <c r="L338" i="1"/>
  <c r="I336" i="11" s="1"/>
  <c r="L446" i="1"/>
  <c r="I444" i="11" s="1"/>
  <c r="L399" i="1"/>
  <c r="I397" i="11" s="1"/>
  <c r="L178" i="1"/>
  <c r="I176" i="11" s="1"/>
  <c r="L271" i="1"/>
  <c r="I269" i="11" s="1"/>
  <c r="L443" i="1"/>
  <c r="I441" i="11" s="1"/>
  <c r="L25" i="1"/>
  <c r="I23" i="11" s="1"/>
  <c r="L205" i="1"/>
  <c r="I203" i="11" s="1"/>
  <c r="L735" i="1"/>
  <c r="I733" i="11" s="1"/>
  <c r="L738" i="1"/>
  <c r="I736" i="11" s="1"/>
  <c r="L667" i="1"/>
  <c r="I665" i="11" s="1"/>
  <c r="L138" i="1"/>
  <c r="I136" i="11" s="1"/>
  <c r="L269" i="1"/>
  <c r="I267" i="11" s="1"/>
  <c r="L999" i="1"/>
  <c r="I997" i="11" s="1"/>
  <c r="L820" i="1"/>
  <c r="I818" i="11" s="1"/>
  <c r="L696" i="1"/>
  <c r="I694" i="11" s="1"/>
  <c r="L666" i="1"/>
  <c r="I664" i="11" s="1"/>
  <c r="L703" i="1"/>
  <c r="I701" i="11" s="1"/>
  <c r="L594" i="1"/>
  <c r="I592" i="11" s="1"/>
  <c r="L789" i="1"/>
  <c r="I787" i="11" s="1"/>
  <c r="L278" i="1"/>
  <c r="I276" i="11" s="1"/>
  <c r="L825" i="1"/>
  <c r="I823" i="11" s="1"/>
  <c r="L71" i="1"/>
  <c r="I69" i="11" s="1"/>
  <c r="L730" i="1"/>
  <c r="I728" i="11" s="1"/>
  <c r="L752" i="1"/>
  <c r="I750" i="11" s="1"/>
  <c r="L160" i="1"/>
  <c r="I158" i="11" s="1"/>
  <c r="L609" i="1"/>
  <c r="I607" i="11" s="1"/>
  <c r="L39" i="1"/>
  <c r="I37" i="11" s="1"/>
  <c r="L286" i="1"/>
  <c r="I284" i="11" s="1"/>
  <c r="L529" i="1"/>
  <c r="I527" i="11" s="1"/>
  <c r="L499" i="1"/>
  <c r="I497" i="11" s="1"/>
  <c r="L287" i="1"/>
  <c r="I285" i="11" s="1"/>
  <c r="L576" i="1"/>
  <c r="I574" i="11" s="1"/>
  <c r="L185" i="1"/>
  <c r="I183" i="11" s="1"/>
  <c r="L543" i="1"/>
  <c r="I541" i="11" s="1"/>
  <c r="L251" i="1"/>
  <c r="I249" i="11" s="1"/>
  <c r="L344" i="1"/>
  <c r="I342" i="11" s="1"/>
  <c r="L592" i="1"/>
  <c r="I590" i="11" s="1"/>
  <c r="L90" i="1"/>
  <c r="I88" i="11" s="1"/>
  <c r="L390" i="1"/>
  <c r="I388" i="11" s="1"/>
  <c r="L973" i="1"/>
  <c r="I971" i="11" s="1"/>
  <c r="L118" i="1"/>
  <c r="I116" i="11" s="1"/>
  <c r="L84" i="1"/>
  <c r="I82" i="11" s="1"/>
  <c r="L299" i="1"/>
  <c r="I297" i="11" s="1"/>
  <c r="L424" i="1"/>
  <c r="I422" i="11" s="1"/>
  <c r="L783" i="1"/>
  <c r="I781" i="11" s="1"/>
  <c r="L164" i="1"/>
  <c r="I162" i="11" s="1"/>
  <c r="L644" i="1"/>
  <c r="I642" i="11" s="1"/>
  <c r="L725" i="1"/>
  <c r="I723" i="11" s="1"/>
  <c r="L355" i="1"/>
  <c r="I353" i="11" s="1"/>
  <c r="L728" i="1"/>
  <c r="I726" i="11" s="1"/>
  <c r="L384" i="1"/>
  <c r="I382" i="11" s="1"/>
  <c r="L813" i="1"/>
  <c r="I811" i="11" s="1"/>
  <c r="L604" i="1"/>
  <c r="I602" i="11" s="1"/>
  <c r="L713" i="1"/>
  <c r="I711" i="11" s="1"/>
  <c r="L797" i="1"/>
  <c r="I795" i="11" s="1"/>
  <c r="L751" i="1"/>
  <c r="I749" i="11" s="1"/>
  <c r="L896" i="1"/>
  <c r="I894" i="11" s="1"/>
  <c r="L814" i="1"/>
  <c r="I812" i="11" s="1"/>
  <c r="L219" i="1"/>
  <c r="I217" i="11" s="1"/>
  <c r="L942" i="1"/>
  <c r="I940" i="11" s="1"/>
  <c r="L720" i="1"/>
  <c r="I718" i="11" s="1"/>
  <c r="L954" i="1"/>
  <c r="I952" i="11" s="1"/>
  <c r="L573" i="1"/>
  <c r="I571" i="11" s="1"/>
  <c r="L707" i="1"/>
  <c r="I705" i="11" s="1"/>
  <c r="L961" i="1"/>
  <c r="I959" i="11" s="1"/>
  <c r="L512" i="1"/>
  <c r="I510" i="11" s="1"/>
  <c r="L430" i="1"/>
  <c r="I428" i="11" s="1"/>
  <c r="L885" i="1"/>
  <c r="I883" i="11" s="1"/>
  <c r="L610" i="1"/>
  <c r="I608" i="11" s="1"/>
  <c r="L107" i="1"/>
  <c r="I105" i="11" s="1"/>
  <c r="L12" i="1"/>
  <c r="I10" i="11" s="1"/>
  <c r="L387" i="1"/>
  <c r="I385" i="11" s="1"/>
  <c r="L616" i="1"/>
  <c r="I614" i="11" s="1"/>
  <c r="L268" i="1"/>
  <c r="I266" i="11" s="1"/>
  <c r="L322" i="1"/>
  <c r="I320" i="11" s="1"/>
  <c r="L482" i="1"/>
  <c r="I480" i="11" s="1"/>
  <c r="L940" i="1"/>
  <c r="I938" i="11" s="1"/>
  <c r="L904" i="1"/>
  <c r="I902" i="11" s="1"/>
  <c r="L565" i="1"/>
  <c r="I563" i="11" s="1"/>
  <c r="L358" i="1"/>
  <c r="I356" i="11" s="1"/>
  <c r="L701" i="1"/>
  <c r="I699" i="11" s="1"/>
  <c r="L977" i="1"/>
  <c r="I975" i="11" s="1"/>
  <c r="L743" i="1"/>
  <c r="I741" i="11" s="1"/>
  <c r="L535" i="1"/>
  <c r="I533" i="11" s="1"/>
  <c r="L877" i="1"/>
  <c r="I875" i="11" s="1"/>
  <c r="L853" i="1"/>
  <c r="I851" i="11" s="1"/>
  <c r="L460" i="1"/>
  <c r="I458" i="11" s="1"/>
  <c r="L333" i="1"/>
  <c r="I331" i="11" s="1"/>
  <c r="L158" i="1"/>
  <c r="I156" i="11" s="1"/>
  <c r="L392" i="1"/>
  <c r="I390" i="11" s="1"/>
  <c r="L468" i="1"/>
  <c r="I466" i="11" s="1"/>
  <c r="L619" i="1"/>
  <c r="I617" i="11" s="1"/>
  <c r="L857" i="1"/>
  <c r="I855" i="11" s="1"/>
  <c r="L340" i="1"/>
  <c r="I338" i="11" s="1"/>
  <c r="L863" i="1"/>
  <c r="I861" i="11" s="1"/>
  <c r="L756" i="1"/>
  <c r="I754" i="11" s="1"/>
  <c r="L442" i="1"/>
  <c r="I440" i="11" s="1"/>
  <c r="L440" i="1"/>
  <c r="I438" i="11" s="1"/>
  <c r="L1002" i="1"/>
  <c r="I1000" i="11" s="1"/>
  <c r="L197" i="1"/>
  <c r="I195" i="11" s="1"/>
  <c r="L367" i="1"/>
  <c r="I365" i="11" s="1"/>
  <c r="L841" i="1"/>
  <c r="I839" i="11" s="1"/>
  <c r="L943" i="1"/>
  <c r="I941" i="11" s="1"/>
  <c r="L122" i="1"/>
  <c r="I120" i="11" s="1"/>
  <c r="L192" i="1"/>
  <c r="I190" i="11" s="1"/>
  <c r="L540" i="1"/>
  <c r="I538" i="11" s="1"/>
  <c r="L650" i="1"/>
  <c r="I648" i="11" s="1"/>
  <c r="L683" i="1"/>
  <c r="I681" i="11" s="1"/>
  <c r="L675" i="1"/>
  <c r="I673" i="11" s="1"/>
  <c r="L228" i="1"/>
  <c r="I226" i="11" s="1"/>
  <c r="L208" i="1"/>
  <c r="I206" i="11" s="1"/>
  <c r="L490" i="1"/>
  <c r="I488" i="11" s="1"/>
  <c r="L537" i="1"/>
  <c r="I535" i="11" s="1"/>
  <c r="L108" i="1"/>
  <c r="I106" i="11" s="1"/>
  <c r="L975" i="1"/>
  <c r="I973" i="11" s="1"/>
  <c r="L111" i="1"/>
  <c r="I109" i="11" s="1"/>
  <c r="L262" i="1"/>
  <c r="I260" i="11" s="1"/>
  <c r="L231" i="1"/>
  <c r="I229" i="11" s="1"/>
  <c r="L519" i="1"/>
  <c r="I517" i="11" s="1"/>
  <c r="L547" i="1"/>
  <c r="I545" i="11" s="1"/>
  <c r="L631" i="1"/>
  <c r="I629" i="11" s="1"/>
  <c r="L645" i="1"/>
  <c r="I643" i="11" s="1"/>
  <c r="L991" i="1"/>
  <c r="I989" i="11" s="1"/>
  <c r="L642" i="1"/>
  <c r="I640" i="11" s="1"/>
  <c r="L315" i="1"/>
  <c r="I313" i="11" s="1"/>
  <c r="L400" i="1"/>
  <c r="I398" i="11" s="1"/>
  <c r="L388" i="1"/>
  <c r="I386" i="11" s="1"/>
  <c r="L195" i="1"/>
  <c r="I193" i="11" s="1"/>
  <c r="L310" i="1"/>
  <c r="I308" i="11" s="1"/>
  <c r="L899" i="1"/>
  <c r="I897" i="11" s="1"/>
  <c r="L385" i="1"/>
  <c r="I383" i="11" s="1"/>
  <c r="L314" i="1"/>
  <c r="I312" i="11" s="1"/>
  <c r="L179" i="1"/>
  <c r="I177" i="11" s="1"/>
  <c r="L955" i="1"/>
  <c r="I953" i="11" s="1"/>
  <c r="L124" i="1"/>
  <c r="I122" i="11" s="1"/>
  <c r="L123" i="1"/>
  <c r="I121" i="11" s="1"/>
  <c r="L245" i="1"/>
  <c r="I243" i="11" s="1"/>
  <c r="L312" i="1"/>
  <c r="I310" i="11" s="1"/>
  <c r="L697" i="1"/>
  <c r="I695" i="11" s="1"/>
  <c r="L818" i="1"/>
  <c r="I816" i="11" s="1"/>
  <c r="L222" i="1"/>
  <c r="I220" i="11" s="1"/>
  <c r="L304" i="1"/>
  <c r="I302" i="11" s="1"/>
  <c r="L291" i="1"/>
  <c r="I289" i="11" s="1"/>
  <c r="L473" i="1"/>
  <c r="I471" i="11" s="1"/>
  <c r="L876" i="1"/>
  <c r="I874" i="11" s="1"/>
  <c r="L581" i="1"/>
  <c r="I579" i="11" s="1"/>
  <c r="L448" i="1"/>
  <c r="I446" i="11" s="1"/>
  <c r="L708" i="1"/>
  <c r="I706" i="11" s="1"/>
  <c r="L348" i="1"/>
  <c r="I346" i="11" s="1"/>
  <c r="L607" i="1"/>
  <c r="I605" i="11" s="1"/>
  <c r="L263" i="1"/>
  <c r="I261" i="11" s="1"/>
  <c r="L243" i="1"/>
  <c r="I241" i="11" s="1"/>
  <c r="L401" i="1"/>
  <c r="I399" i="11" s="1"/>
  <c r="L988" i="1"/>
  <c r="I986" i="11" s="1"/>
  <c r="L690" i="1"/>
  <c r="I688" i="11" s="1"/>
  <c r="L736" i="1"/>
  <c r="I734" i="11" s="1"/>
  <c r="L800" i="1"/>
  <c r="I798" i="11" s="1"/>
  <c r="L16" i="1"/>
  <c r="I14" i="11" s="1"/>
  <c r="L772" i="1"/>
  <c r="I770" i="11" s="1"/>
  <c r="L974" i="1"/>
  <c r="I972" i="11" s="1"/>
  <c r="L659" i="1"/>
  <c r="I657" i="11" s="1"/>
  <c r="L812" i="1"/>
  <c r="I810" i="11" s="1"/>
  <c r="L923" i="1"/>
  <c r="I921" i="11" s="1"/>
  <c r="L324" i="1"/>
  <c r="I322" i="11" s="1"/>
  <c r="L718" i="1"/>
  <c r="I716" i="11" s="1"/>
  <c r="L906" i="1"/>
  <c r="I904" i="11" s="1"/>
  <c r="L793" i="1"/>
  <c r="I791" i="11" s="1"/>
  <c r="L515" i="1"/>
  <c r="I513" i="11" s="1"/>
  <c r="L712" i="1"/>
  <c r="I710" i="11" s="1"/>
  <c r="L584" i="1"/>
  <c r="I582" i="11" s="1"/>
  <c r="L827" i="1"/>
  <c r="I825" i="11" s="1"/>
  <c r="L878" i="1"/>
  <c r="I876" i="11" s="1"/>
  <c r="L591" i="1"/>
  <c r="I589" i="11" s="1"/>
  <c r="L979" i="1"/>
  <c r="I977" i="11" s="1"/>
  <c r="L705" i="1"/>
  <c r="I703" i="11" s="1"/>
  <c r="L665" i="1"/>
  <c r="I663" i="11" s="1"/>
  <c r="L541" i="1"/>
  <c r="I539" i="11" s="1"/>
  <c r="L288" i="1"/>
  <c r="I286" i="11" s="1"/>
  <c r="L871" i="1"/>
  <c r="I869" i="11" s="1"/>
  <c r="L374" i="1"/>
  <c r="I372" i="11" s="1"/>
  <c r="L780" i="1"/>
  <c r="I778" i="11" s="1"/>
  <c r="L307" i="1"/>
  <c r="I305" i="11" s="1"/>
  <c r="L514" i="1"/>
  <c r="I512" i="11" s="1"/>
  <c r="L982" i="1"/>
  <c r="I980" i="11" s="1"/>
  <c r="L217" i="1"/>
  <c r="I215" i="11" s="1"/>
  <c r="L843" i="1"/>
  <c r="I841" i="11" s="1"/>
  <c r="L914" i="1"/>
  <c r="I912" i="11" s="1"/>
  <c r="L715" i="1"/>
  <c r="I713" i="11" s="1"/>
  <c r="L332" i="1"/>
  <c r="I330" i="11" s="1"/>
  <c r="L188" i="1"/>
  <c r="I186" i="11" s="1"/>
  <c r="L214" i="1"/>
  <c r="I212" i="11" s="1"/>
  <c r="L432" i="1"/>
  <c r="I430" i="11" s="1"/>
  <c r="L452" i="1"/>
  <c r="I450" i="11" s="1"/>
  <c r="L295" i="1"/>
  <c r="I293" i="11" s="1"/>
  <c r="L749" i="1"/>
  <c r="I747" i="11" s="1"/>
  <c r="L140" i="1"/>
  <c r="I138" i="11" s="1"/>
  <c r="L711" i="1"/>
  <c r="I709" i="11" s="1"/>
  <c r="L630" i="1"/>
  <c r="I628" i="11" s="1"/>
  <c r="L992" i="1"/>
  <c r="I990" i="11" s="1"/>
  <c r="L990" i="1"/>
  <c r="I988" i="11" s="1"/>
  <c r="L207" i="1"/>
  <c r="I205" i="11" s="1"/>
  <c r="L672" i="1"/>
  <c r="I670" i="11" s="1"/>
  <c r="L480" i="1"/>
  <c r="I478" i="11" s="1"/>
  <c r="L75" i="1"/>
  <c r="I73" i="11" s="1"/>
  <c r="L668" i="1"/>
  <c r="I666" i="11" s="1"/>
  <c r="L895" i="1"/>
  <c r="I893" i="11" s="1"/>
  <c r="L613" i="1"/>
  <c r="I611" i="11" s="1"/>
  <c r="L137" i="1"/>
  <c r="I135" i="11" s="1"/>
  <c r="L439" i="1"/>
  <c r="I437" i="11" s="1"/>
  <c r="L784" i="1"/>
  <c r="I782" i="11" s="1"/>
  <c r="L408" i="1"/>
  <c r="I406" i="11" s="1"/>
  <c r="L491" i="1"/>
  <c r="I489" i="11" s="1"/>
  <c r="L577" i="1"/>
  <c r="I575" i="11" s="1"/>
  <c r="L924" i="1"/>
  <c r="I922" i="11" s="1"/>
  <c r="L530" i="1"/>
  <c r="I528" i="11" s="1"/>
  <c r="L147" i="1"/>
  <c r="I145" i="11" s="1"/>
  <c r="L649" i="1"/>
  <c r="I647" i="11" s="1"/>
  <c r="L641" i="1"/>
  <c r="I639" i="11" s="1"/>
  <c r="L417" i="1"/>
  <c r="I415" i="11" s="1"/>
  <c r="L966" i="1"/>
  <c r="I964" i="11" s="1"/>
  <c r="L196" i="1"/>
  <c r="I194" i="11" s="1"/>
  <c r="L154" i="1"/>
  <c r="I152" i="11" s="1"/>
  <c r="L485" i="1"/>
  <c r="I483" i="11" s="1"/>
  <c r="L866" i="1"/>
  <c r="I864" i="11" s="1"/>
  <c r="L883" i="1"/>
  <c r="I881" i="11" s="1"/>
  <c r="L309" i="1"/>
  <c r="I307" i="11" s="1"/>
  <c r="L981" i="1"/>
  <c r="I979" i="11" s="1"/>
  <c r="L466" i="1"/>
  <c r="I464" i="11" s="1"/>
  <c r="L483" i="1"/>
  <c r="I481" i="11" s="1"/>
  <c r="L984" i="1"/>
  <c r="I982" i="11" s="1"/>
  <c r="L928" i="1"/>
  <c r="I926" i="11" s="1"/>
  <c r="L255" i="1"/>
  <c r="I253" i="11" s="1"/>
  <c r="L886" i="1"/>
  <c r="I884" i="11" s="1"/>
  <c r="L687" i="1"/>
  <c r="I685" i="11" s="1"/>
  <c r="L559" i="1"/>
  <c r="I557" i="11" s="1"/>
  <c r="L531" i="1"/>
  <c r="I529" i="11" s="1"/>
  <c r="L345" i="1"/>
  <c r="I343" i="11" s="1"/>
  <c r="L709" i="1"/>
  <c r="I707" i="11" s="1"/>
  <c r="L807" i="1"/>
  <c r="I805" i="11" s="1"/>
  <c r="L745" i="1"/>
  <c r="I743" i="11" s="1"/>
  <c r="L646" i="1"/>
  <c r="I644" i="11" s="1"/>
  <c r="L404" i="1"/>
  <c r="I402" i="11" s="1"/>
  <c r="L976" i="1"/>
  <c r="I974" i="11" s="1"/>
  <c r="L574" i="1"/>
  <c r="I572" i="11" s="1"/>
  <c r="L561" i="1"/>
  <c r="I559" i="11" s="1"/>
  <c r="L449" i="1"/>
  <c r="I447" i="11" s="1"/>
  <c r="L34" i="1"/>
  <c r="I32" i="11" s="1"/>
  <c r="L201" i="1"/>
  <c r="I199" i="11" s="1"/>
  <c r="L350" i="1"/>
  <c r="I348" i="11" s="1"/>
  <c r="L403" i="1"/>
  <c r="I401" i="11" s="1"/>
  <c r="L368" i="1"/>
  <c r="I366" i="11" s="1"/>
  <c r="L862" i="1"/>
  <c r="I860" i="11" s="1"/>
  <c r="L781" i="1"/>
  <c r="I779" i="11" s="1"/>
  <c r="L536" i="1"/>
  <c r="I534" i="11" s="1"/>
  <c r="L27" i="1"/>
  <c r="I25" i="11" s="1"/>
  <c r="L673" i="1"/>
  <c r="I671" i="11" s="1"/>
  <c r="L734" i="1"/>
  <c r="I732" i="11" s="1"/>
  <c r="L831" i="1"/>
  <c r="I829" i="11" s="1"/>
  <c r="L663" i="1"/>
  <c r="I661" i="11" s="1"/>
  <c r="L317" i="1"/>
  <c r="I315" i="11" s="1"/>
  <c r="L804" i="1"/>
  <c r="I802" i="11" s="1"/>
  <c r="L808" i="1"/>
  <c r="I806" i="11" s="1"/>
  <c r="L478" i="1"/>
  <c r="I476" i="11" s="1"/>
  <c r="L621" i="1"/>
  <c r="I619" i="11" s="1"/>
  <c r="L723" i="1"/>
  <c r="I721" i="11" s="1"/>
  <c r="L970" i="1"/>
  <c r="I968" i="11" s="1"/>
  <c r="L770" i="1"/>
  <c r="I768" i="11" s="1"/>
  <c r="L706" i="1"/>
  <c r="I704" i="11" s="1"/>
  <c r="L153" i="1"/>
  <c r="I151" i="11" s="1"/>
  <c r="L509" i="1"/>
  <c r="I507" i="11" s="1"/>
  <c r="L933" i="1"/>
  <c r="I931" i="11" s="1"/>
  <c r="L986" i="1"/>
  <c r="I984" i="11" s="1"/>
  <c r="L500" i="1"/>
  <c r="I498" i="11" s="1"/>
  <c r="L152" i="1"/>
  <c r="I150" i="11" s="1"/>
  <c r="L786" i="1"/>
  <c r="I784" i="11" s="1"/>
  <c r="L253" i="1"/>
  <c r="I251" i="11" s="1"/>
  <c r="L193" i="1"/>
  <c r="I191" i="11" s="1"/>
  <c r="L510" i="1"/>
  <c r="I508" i="11" s="1"/>
  <c r="L481" i="1"/>
  <c r="I479" i="11" s="1"/>
  <c r="L346" i="1"/>
  <c r="I344" i="11" s="1"/>
  <c r="L318" i="1"/>
  <c r="I316" i="11" s="1"/>
  <c r="L822" i="1"/>
  <c r="I820" i="11" s="1"/>
  <c r="L840" i="1"/>
  <c r="I838" i="11" s="1"/>
  <c r="L462" i="1"/>
  <c r="I460" i="11" s="1"/>
  <c r="L767" i="1"/>
  <c r="I765" i="11" s="1"/>
  <c r="L810" i="1"/>
  <c r="I808" i="11" s="1"/>
  <c r="L52" i="1"/>
  <c r="I50" i="11" s="1"/>
  <c r="L194" i="1"/>
  <c r="I192" i="11" s="1"/>
  <c r="L522" i="1"/>
  <c r="I520" i="11" s="1"/>
  <c r="L465" i="1"/>
  <c r="I463" i="11" s="1"/>
  <c r="L445" i="1"/>
  <c r="I443" i="11" s="1"/>
  <c r="L662" i="1"/>
  <c r="I660" i="11" s="1"/>
  <c r="L376" i="1"/>
  <c r="I374" i="11" s="1"/>
  <c r="L817" i="1"/>
  <c r="I815" i="11" s="1"/>
  <c r="L744" i="1"/>
  <c r="I742" i="11" s="1"/>
  <c r="L835" i="1"/>
  <c r="I833" i="11" s="1"/>
  <c r="L653" i="1"/>
  <c r="I651" i="11" s="1"/>
  <c r="L791" i="1"/>
  <c r="I789" i="11" s="1"/>
  <c r="L842" i="1"/>
  <c r="I840" i="11" s="1"/>
  <c r="L652" i="1"/>
  <c r="I650" i="11" s="1"/>
  <c r="L323" i="1"/>
  <c r="I321" i="11" s="1"/>
  <c r="L939" i="1"/>
  <c r="I937" i="11" s="1"/>
  <c r="L870" i="1"/>
  <c r="I868" i="11" s="1"/>
  <c r="L17" i="1"/>
  <c r="I15" i="11" s="1"/>
  <c r="L115" i="1"/>
  <c r="I113" i="11" s="1"/>
  <c r="L795" i="1"/>
  <c r="I793" i="11" s="1"/>
  <c r="L698" i="1"/>
  <c r="I696" i="11" s="1"/>
  <c r="L267" i="1"/>
  <c r="I265" i="11" s="1"/>
  <c r="L382" i="1"/>
  <c r="I380" i="11" s="1"/>
  <c r="L699" i="1"/>
  <c r="I697" i="11" s="1"/>
  <c r="L198" i="1"/>
  <c r="I196" i="11" s="1"/>
  <c r="L957" i="1"/>
  <c r="I955" i="11" s="1"/>
  <c r="L802" i="1"/>
  <c r="I800" i="11" s="1"/>
  <c r="L602" i="1"/>
  <c r="I600" i="11" s="1"/>
  <c r="L941" i="1"/>
  <c r="I939" i="11" s="1"/>
  <c r="L571" i="1"/>
  <c r="I569" i="11" s="1"/>
  <c r="L739" i="1"/>
  <c r="I737" i="11" s="1"/>
  <c r="L595" i="1"/>
  <c r="I593" i="11" s="1"/>
  <c r="L434" i="1"/>
  <c r="I432" i="11" s="1"/>
  <c r="L636" i="1"/>
  <c r="I634" i="11" s="1"/>
  <c r="L532" i="1"/>
  <c r="I530" i="11" s="1"/>
  <c r="L1003" i="1"/>
  <c r="I1001" i="11" s="1"/>
  <c r="L678" i="1"/>
  <c r="I676" i="11" s="1"/>
  <c r="L113" i="1"/>
  <c r="I111" i="11" s="1"/>
  <c r="L908" i="1"/>
  <c r="I906" i="11" s="1"/>
  <c r="L891" i="1"/>
  <c r="I889" i="11" s="1"/>
  <c r="L212" i="1"/>
  <c r="I210" i="11" s="1"/>
  <c r="L932" i="1"/>
  <c r="I930" i="11" s="1"/>
  <c r="L693" i="1"/>
  <c r="I691" i="11" s="1"/>
  <c r="L463" i="1"/>
  <c r="I461" i="11" s="1"/>
  <c r="L657" i="1"/>
  <c r="I655" i="11" s="1"/>
  <c r="L371" i="1"/>
  <c r="I369" i="11" s="1"/>
  <c r="L337" i="1"/>
  <c r="I335" i="11" s="1"/>
  <c r="L496" i="1"/>
  <c r="I494" i="11" s="1"/>
  <c r="L284" i="1"/>
  <c r="I282" i="11" s="1"/>
  <c r="L418" i="1"/>
  <c r="I416" i="11" s="1"/>
  <c r="L438" i="1"/>
  <c r="I436" i="11" s="1"/>
  <c r="L643" i="1"/>
  <c r="I641" i="11" s="1"/>
  <c r="L936" i="1"/>
  <c r="I934" i="11" s="1"/>
  <c r="L241" i="1"/>
  <c r="I239" i="11" s="1"/>
  <c r="L664" i="1"/>
  <c r="I662" i="11" s="1"/>
  <c r="L627" i="1"/>
  <c r="I625" i="11" s="1"/>
  <c r="L455" i="1"/>
  <c r="I453" i="11" s="1"/>
  <c r="L905" i="1"/>
  <c r="I903" i="11" s="1"/>
  <c r="L935" i="1"/>
  <c r="I933" i="11" s="1"/>
  <c r="L848" i="1"/>
  <c r="I846" i="11" s="1"/>
  <c r="L494" i="1"/>
  <c r="I492" i="11" s="1"/>
  <c r="L998" i="1"/>
  <c r="I996" i="11" s="1"/>
  <c r="L303" i="1"/>
  <c r="I301" i="11" s="1"/>
  <c r="L265" i="1"/>
  <c r="I263" i="11" s="1"/>
  <c r="L200" i="1"/>
  <c r="I198" i="11" s="1"/>
  <c r="L686" i="1"/>
  <c r="I684" i="11" s="1"/>
  <c r="L919" i="1"/>
  <c r="I917" i="11" s="1"/>
  <c r="L589" i="1"/>
  <c r="I587" i="11" s="1"/>
  <c r="L415" i="1"/>
  <c r="I413" i="11" s="1"/>
  <c r="L987" i="1"/>
  <c r="I985" i="11" s="1"/>
  <c r="L901" i="1"/>
  <c r="I899" i="11" s="1"/>
  <c r="L769" i="1"/>
  <c r="I767" i="11" s="1"/>
  <c r="L912" i="1"/>
  <c r="I910" i="11" s="1"/>
  <c r="L553" i="1"/>
  <c r="I551" i="11" s="1"/>
  <c r="L778" i="1"/>
  <c r="I776" i="11" s="1"/>
  <c r="L845" i="1"/>
  <c r="I843" i="11" s="1"/>
  <c r="L640" i="1"/>
  <c r="I638" i="11" s="1"/>
  <c r="L100" i="1"/>
  <c r="I98" i="11" s="1"/>
  <c r="L900" i="1"/>
  <c r="I898" i="11" s="1"/>
  <c r="L266" i="1"/>
  <c r="I264" i="11" s="1"/>
  <c r="L897" i="1"/>
  <c r="I895" i="11" s="1"/>
  <c r="L396" i="1"/>
  <c r="I394" i="11" s="1"/>
  <c r="L823" i="1"/>
  <c r="I821" i="11" s="1"/>
  <c r="L176" i="1"/>
  <c r="I174" i="11" s="1"/>
  <c r="L372" i="1"/>
  <c r="I370" i="11" s="1"/>
  <c r="L361" i="1"/>
  <c r="I359" i="11" s="1"/>
  <c r="L433" i="1"/>
  <c r="I431" i="11" s="1"/>
  <c r="L572" i="1"/>
  <c r="I570" i="11" s="1"/>
  <c r="L7" i="1"/>
  <c r="I5" i="11" s="1"/>
  <c r="L858" i="1"/>
  <c r="I856" i="11" s="1"/>
  <c r="L492" i="1"/>
  <c r="I490" i="11" s="1"/>
  <c r="L237" i="1"/>
  <c r="I235" i="11" s="1"/>
  <c r="L740" i="1"/>
  <c r="I738" i="11" s="1"/>
  <c r="L339" i="1"/>
  <c r="I337" i="11" s="1"/>
  <c r="L488" i="1"/>
  <c r="I486" i="11" s="1"/>
  <c r="L451" i="1"/>
  <c r="I449" i="11" s="1"/>
  <c r="L44" i="1"/>
  <c r="I42" i="11" s="1"/>
  <c r="L131" i="1"/>
  <c r="I129" i="11" s="1"/>
  <c r="L187" i="1"/>
  <c r="I185" i="11" s="1"/>
  <c r="L507" i="1"/>
  <c r="I505" i="11" s="1"/>
  <c r="L684" i="1"/>
  <c r="I682" i="11" s="1"/>
  <c r="L435" i="1"/>
  <c r="I433" i="11" s="1"/>
  <c r="L546" i="1"/>
  <c r="I544" i="11" s="1"/>
  <c r="L947" i="1"/>
  <c r="I945" i="11" s="1"/>
  <c r="L775" i="1"/>
  <c r="I773" i="11" s="1"/>
  <c r="L290" i="1"/>
  <c r="I288" i="11" s="1"/>
  <c r="L875" i="1"/>
  <c r="I873" i="11" s="1"/>
  <c r="L24" i="1"/>
  <c r="I22" i="11" s="1"/>
  <c r="L950" i="1"/>
  <c r="I948" i="11" s="1"/>
  <c r="L651" i="1"/>
  <c r="I649" i="11" s="1"/>
  <c r="L746" i="1"/>
  <c r="I744" i="11" s="1"/>
  <c r="L830" i="1"/>
  <c r="I828" i="11" s="1"/>
  <c r="L495" i="1"/>
  <c r="I493" i="11" s="1"/>
  <c r="L359" i="1"/>
  <c r="I357" i="11" s="1"/>
  <c r="L325" i="1"/>
  <c r="I323" i="11" s="1"/>
  <c r="L66" i="1"/>
  <c r="I64" i="11" s="1"/>
  <c r="L921" i="1"/>
  <c r="I919" i="11" s="1"/>
  <c r="L320" i="1"/>
  <c r="I318" i="11" s="1"/>
  <c r="L799" i="1"/>
  <c r="I797" i="11" s="1"/>
  <c r="L165" i="1"/>
  <c r="I163" i="11" s="1"/>
  <c r="L965" i="1"/>
  <c r="I963" i="11" s="1"/>
  <c r="L798" i="1"/>
  <c r="I796" i="11" s="1"/>
  <c r="L525" i="1"/>
  <c r="I523" i="11" s="1"/>
  <c r="L676" i="1"/>
  <c r="I674" i="11" s="1"/>
  <c r="L598" i="1"/>
  <c r="I596" i="11" s="1"/>
  <c r="L386" i="1"/>
  <c r="I384" i="11" s="1"/>
  <c r="L639" i="1"/>
  <c r="I637" i="11" s="1"/>
  <c r="L624" i="1"/>
  <c r="I622" i="11" s="1"/>
  <c r="L441" i="1"/>
  <c r="I439" i="11" s="1"/>
  <c r="L70" i="1"/>
  <c r="I68" i="11" s="1"/>
  <c r="L406" i="1"/>
  <c r="I404" i="11" s="1"/>
  <c r="L474" i="1"/>
  <c r="I472" i="11" s="1"/>
  <c r="L922" i="1"/>
  <c r="I920" i="11" s="1"/>
  <c r="L394" i="1"/>
  <c r="I392" i="11" s="1"/>
  <c r="L944" i="1"/>
  <c r="I942" i="11" s="1"/>
  <c r="L469" i="1"/>
  <c r="I467" i="11" s="1"/>
  <c r="L787" i="1"/>
  <c r="I785" i="11" s="1"/>
  <c r="L8" i="1"/>
  <c r="I6" i="11" s="1"/>
  <c r="AF4" i="1"/>
  <c r="AT2" i="11" l="1"/>
  <c r="AA2" i="11"/>
  <c r="BC22" i="11"/>
  <c r="BA22" i="11"/>
  <c r="BB22" i="11"/>
  <c r="AZ22" i="11"/>
  <c r="AY22" i="11"/>
  <c r="AW23" i="11"/>
  <c r="AG4" i="1"/>
  <c r="AU2" i="11" l="1"/>
  <c r="AB2" i="11"/>
  <c r="BC23" i="11"/>
  <c r="AY23" i="11"/>
  <c r="AW24" i="11"/>
  <c r="BA23" i="11"/>
  <c r="BB23" i="11"/>
  <c r="AZ23" i="11"/>
  <c r="BC24" i="11" l="1"/>
  <c r="AW25" i="11"/>
  <c r="BA24" i="11"/>
  <c r="BB24" i="11"/>
  <c r="AZ24" i="11"/>
  <c r="AY24" i="11"/>
  <c r="BA25" i="11" l="1"/>
  <c r="AY25" i="11"/>
  <c r="BB25" i="11"/>
  <c r="AZ25" i="11"/>
  <c r="AW26" i="11"/>
  <c r="BC25" i="11"/>
  <c r="AZ26" i="11" l="1"/>
  <c r="AY26" i="11"/>
  <c r="BC26" i="11"/>
  <c r="BA26" i="11"/>
  <c r="AW27" i="11"/>
  <c r="BB26" i="11"/>
  <c r="AY27" i="11" l="1"/>
  <c r="BA27" i="11"/>
  <c r="BB27" i="11"/>
  <c r="AW28" i="11"/>
  <c r="AZ27" i="11"/>
  <c r="BC27" i="11"/>
  <c r="AZ28" i="11" l="1"/>
  <c r="BC28" i="11"/>
  <c r="BB28" i="11"/>
  <c r="AY28" i="11"/>
  <c r="BA28" i="11"/>
  <c r="AW29" i="11"/>
  <c r="BA29" i="11" l="1"/>
  <c r="BC29" i="11"/>
  <c r="AZ29" i="11"/>
  <c r="AW30" i="11"/>
  <c r="BB29" i="11"/>
  <c r="AY29" i="11"/>
  <c r="AY30" i="11" l="1"/>
  <c r="AW31" i="11"/>
  <c r="BA30" i="11"/>
  <c r="AZ30" i="11"/>
  <c r="BB30" i="11"/>
  <c r="BC30" i="11"/>
  <c r="BC31" i="11" l="1"/>
  <c r="BA31" i="11"/>
  <c r="AZ31" i="11"/>
  <c r="AY31" i="11"/>
  <c r="BB31" i="11"/>
  <c r="AW32" i="11"/>
  <c r="AW33" i="11" l="1"/>
  <c r="AZ32" i="11"/>
  <c r="BA32" i="11"/>
  <c r="BB32" i="11"/>
  <c r="BC32" i="11"/>
  <c r="AY32" i="11"/>
  <c r="BA33" i="11" l="1"/>
  <c r="AY33" i="11"/>
  <c r="AZ33" i="11"/>
  <c r="AW34" i="11"/>
  <c r="BC33" i="11"/>
  <c r="BB33" i="11"/>
  <c r="BC34" i="11" l="1"/>
  <c r="AZ34" i="11"/>
  <c r="BA34" i="11"/>
  <c r="AY34" i="11"/>
  <c r="BB34" i="11"/>
  <c r="AW35" i="11"/>
  <c r="AY35" i="11" l="1"/>
  <c r="BA35" i="11"/>
  <c r="AZ35" i="11"/>
  <c r="BC35" i="11"/>
  <c r="AW36" i="11"/>
  <c r="BB35" i="11"/>
  <c r="AW37" i="11" l="1"/>
  <c r="BA36" i="11"/>
  <c r="AZ36" i="11"/>
  <c r="AY36" i="11"/>
  <c r="BC36" i="11"/>
  <c r="BB36" i="11"/>
  <c r="AY37" i="11" l="1"/>
  <c r="AZ37" i="11"/>
  <c r="BA37" i="11"/>
  <c r="BC37" i="11"/>
  <c r="AW38" i="11"/>
  <c r="BB37" i="11"/>
  <c r="BC38" i="11" l="1"/>
  <c r="BA38" i="11"/>
  <c r="AZ38" i="11"/>
  <c r="AY38" i="11"/>
  <c r="BB38" i="11"/>
  <c r="AW39" i="11"/>
  <c r="AW40" i="11" l="1"/>
  <c r="BA39" i="11"/>
  <c r="BB39" i="11"/>
  <c r="AZ39" i="11"/>
  <c r="BC39" i="11"/>
  <c r="AY39" i="11"/>
  <c r="AY40" i="11" l="1"/>
  <c r="BB40" i="11"/>
  <c r="AW41" i="11"/>
  <c r="AZ40" i="11"/>
  <c r="BA40" i="11"/>
  <c r="BC40" i="11"/>
  <c r="BB41" i="11" l="1"/>
  <c r="AY41" i="11"/>
  <c r="AW42" i="11"/>
  <c r="AZ41" i="11"/>
  <c r="BA41" i="11"/>
  <c r="BC41" i="11"/>
  <c r="BB42" i="11" l="1"/>
  <c r="AZ42" i="11"/>
  <c r="BA42" i="11"/>
  <c r="AW43" i="11"/>
  <c r="BC42" i="11"/>
  <c r="AY42" i="11"/>
  <c r="BC43" i="11" l="1"/>
  <c r="AY43" i="11"/>
  <c r="AW44" i="11"/>
  <c r="BA43" i="11"/>
  <c r="AZ43" i="11"/>
  <c r="BB43" i="11"/>
  <c r="BC44" i="11" l="1"/>
  <c r="BA44" i="11"/>
  <c r="AZ44" i="11"/>
  <c r="AW45" i="11"/>
  <c r="AY44" i="11"/>
  <c r="BB44" i="11"/>
  <c r="BB45" i="11" l="1"/>
  <c r="BA45" i="11"/>
  <c r="BC45" i="11"/>
  <c r="AW46" i="11"/>
  <c r="AY45" i="11"/>
  <c r="AZ45" i="11"/>
  <c r="AZ46" i="11" l="1"/>
  <c r="BC46" i="11"/>
  <c r="BB46" i="11"/>
  <c r="AW47" i="11"/>
  <c r="AY46" i="11"/>
  <c r="BA46" i="11"/>
  <c r="BB47" i="11" l="1"/>
  <c r="BA47" i="11"/>
  <c r="AZ47" i="11"/>
  <c r="AW48" i="11"/>
  <c r="BC47" i="11"/>
  <c r="BD47" i="11" s="1"/>
  <c r="AY47" i="11"/>
  <c r="BD39" i="11"/>
  <c r="BD42" i="11"/>
  <c r="BD43" i="11"/>
  <c r="BD44" i="11"/>
  <c r="BD45" i="11"/>
  <c r="AZ48" i="11" l="1"/>
  <c r="BA48" i="11"/>
  <c r="AY48" i="11"/>
  <c r="BB48" i="11"/>
  <c r="BC48" i="11"/>
  <c r="BD48" i="11" s="1"/>
  <c r="BD7" i="11"/>
  <c r="BD17" i="11"/>
  <c r="BD20" i="11"/>
  <c r="BD22" i="11"/>
  <c r="BD4" i="11"/>
  <c r="BD5" i="11"/>
  <c r="BD19" i="11"/>
  <c r="BD11" i="11"/>
  <c r="BD15" i="11"/>
  <c r="BD21" i="11"/>
  <c r="BD13" i="11"/>
  <c r="BD10" i="11"/>
  <c r="BD9" i="11"/>
  <c r="BD8" i="11"/>
  <c r="BD12" i="11"/>
  <c r="BD18" i="11"/>
  <c r="BD3" i="11"/>
  <c r="BD14" i="11"/>
  <c r="BD6" i="11"/>
  <c r="BD25" i="11"/>
  <c r="BD23" i="11"/>
  <c r="BD27" i="11"/>
  <c r="BD24" i="11"/>
  <c r="BD28" i="11"/>
  <c r="BD26" i="11"/>
  <c r="BD30" i="11"/>
  <c r="BD31" i="11"/>
  <c r="BD32" i="11"/>
  <c r="BD29" i="11"/>
  <c r="BD33" i="11"/>
  <c r="BD36" i="11"/>
  <c r="BD34" i="11"/>
  <c r="BD35" i="11"/>
  <c r="BD38" i="11"/>
  <c r="BD37" i="11"/>
  <c r="BD41" i="11"/>
  <c r="BD46" i="11"/>
  <c r="BD40" i="1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<sst xmlns="http://schemas.openxmlformats.org/spreadsheetml/2006/main" count="2326" uniqueCount="527">
  <si>
    <t>Hoone nimetus:</t>
  </si>
  <si>
    <t>büroohoone (Jõgeva riigimaja)</t>
  </si>
  <si>
    <t>Aadress:</t>
  </si>
  <si>
    <t>Suur tn 3, Jõgeva, Jõgeva maakond</t>
  </si>
  <si>
    <t>Maapealsed korrused:</t>
  </si>
  <si>
    <t>05</t>
  </si>
  <si>
    <t>Maa-alused korrused:</t>
  </si>
  <si>
    <t>Töö number:</t>
  </si>
  <si>
    <t>22M1122</t>
  </si>
  <si>
    <t>Mõõdistaja:</t>
  </si>
  <si>
    <t>Geo S.T. OÜ</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</si>
  <si>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</si>
  <si>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</si>
  <si>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</si>
  <si>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</si>
  <si>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</si>
  <si>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</si>
  <si>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</si>
  <si>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</si>
  <si>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</si>
  <si>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</si>
  <si>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</si>
  <si>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</si>
  <si>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</si>
  <si>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</si>
  <si>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</si>
  <si>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</si>
  <si>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</si>
  <si>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</si>
  <si>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</si>
  <si>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</si>
  <si>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</si>
  <si>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</si>
  <si>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</si>
  <si>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</si>
  <si>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</si>
  <si>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</si>
  <si>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</si>
  <si>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</si>
  <si>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</si>
  <si>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</si>
  <si>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</si>
  <si>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</si>
  <si>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</si>
  <si>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</si>
  <si>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</si>
  <si>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</si>
  <si>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</si>
  <si>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</si>
  <si>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</si>
  <si>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</si>
  <si>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</si>
  <si>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</si>
  <si>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</si>
  <si>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</si>
  <si>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</si>
  <si>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</si>
  <si>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</si>
  <si>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</si>
  <si>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</si>
  <si>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</si>
  <si>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</si>
  <si>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</si>
  <si>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</si>
  <si>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</si>
  <si>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</si>
  <si>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</si>
  <si>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</si>
  <si>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</si>
  <si>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</si>
  <si>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</si>
  <si>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</si>
  <si>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</si>
  <si>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</si>
  <si>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</si>
  <si>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</si>
  <si>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</si>
  <si>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</si>
  <si>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</si>
  <si>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</si>
  <si>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</si>
  <si>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Üürnik</t>
  </si>
  <si>
    <t>Üürikood</t>
  </si>
  <si>
    <t>Jaotus ENG</t>
  </si>
  <si>
    <t>01</t>
  </si>
  <si>
    <t>101</t>
  </si>
  <si>
    <t>ÜÜRITAV PIND</t>
  </si>
  <si>
    <t>Tuulekoda</t>
  </si>
  <si>
    <t>83 Sissepääsuruumid</t>
  </si>
  <si>
    <t>Ühiskasutuses hoone pind</t>
  </si>
  <si>
    <t>102</t>
  </si>
  <si>
    <t>Aatrium/Fuajee</t>
  </si>
  <si>
    <t>91 Horisontaalliiklusruumid</t>
  </si>
  <si>
    <t>103</t>
  </si>
  <si>
    <t>VERTIKAALSETE ÜHENDUSTEEDE PIND</t>
  </si>
  <si>
    <t>Lift</t>
  </si>
  <si>
    <t>92 Vertikaalliiklusruumid</t>
  </si>
  <si>
    <t>104</t>
  </si>
  <si>
    <t>Trepp/Trepikoda</t>
  </si>
  <si>
    <t>105</t>
  </si>
  <si>
    <t>105a</t>
  </si>
  <si>
    <t>TEHNOPIND</t>
  </si>
  <si>
    <t>Veemõõdusõlm</t>
  </si>
  <si>
    <t>94 Kütte- ja veehooldusruumid</t>
  </si>
  <si>
    <t>106</t>
  </si>
  <si>
    <t>WC</t>
  </si>
  <si>
    <t>73 WC-ruumid</t>
  </si>
  <si>
    <t>107</t>
  </si>
  <si>
    <t>Koridor</t>
  </si>
  <si>
    <t>108</t>
  </si>
  <si>
    <t>109</t>
  </si>
  <si>
    <t>Riietusruum</t>
  </si>
  <si>
    <t>71 Riietusruumid</t>
  </si>
  <si>
    <t>110</t>
  </si>
  <si>
    <t>Koristus- ja hooldusruum</t>
  </si>
  <si>
    <t>86 Koristus- ja hooldusruumid</t>
  </si>
  <si>
    <t>111</t>
  </si>
  <si>
    <t>Pesuruum</t>
  </si>
  <si>
    <t>72 Pesuruumid</t>
  </si>
  <si>
    <t>112</t>
  </si>
  <si>
    <t>113</t>
  </si>
  <si>
    <t>114</t>
  </si>
  <si>
    <t>115</t>
  </si>
  <si>
    <t>115a</t>
  </si>
  <si>
    <t>Abiruum</t>
  </si>
  <si>
    <t>23 Äriruumide abiruumid</t>
  </si>
  <si>
    <t>Ühiskasutuses korruse pind</t>
  </si>
  <si>
    <t>116</t>
  </si>
  <si>
    <t>Kabinet/Büroo</t>
  </si>
  <si>
    <t>21 Bürooruumid</t>
  </si>
  <si>
    <t>Ainukasutuses pind</t>
  </si>
  <si>
    <t>Maa-amet</t>
  </si>
  <si>
    <t>117</t>
  </si>
  <si>
    <t>Kaugtöökohad/hooajaline vestlusboks</t>
  </si>
  <si>
    <t>Rahandusministeerium</t>
  </si>
  <si>
    <t>118a</t>
  </si>
  <si>
    <t>Ooteruum/Teenindusruum</t>
  </si>
  <si>
    <t>84 Avalikud teenindusruumid</t>
  </si>
  <si>
    <t>118b</t>
  </si>
  <si>
    <t>SKA, MTA teenindussaal</t>
  </si>
  <si>
    <t>Ühiskasutuses muu pind (muu)</t>
  </si>
  <si>
    <t>119</t>
  </si>
  <si>
    <t>Võimalik broneerida kõigil asutustel</t>
  </si>
  <si>
    <t>120</t>
  </si>
  <si>
    <t>121</t>
  </si>
  <si>
    <t>Sotsiaalkindlustusamet</t>
  </si>
  <si>
    <t>122</t>
  </si>
  <si>
    <t>124</t>
  </si>
  <si>
    <t>125</t>
  </si>
  <si>
    <t>126</t>
  </si>
  <si>
    <t>127</t>
  </si>
  <si>
    <t>Elektrikilp</t>
  </si>
  <si>
    <t>97 Elektrotehnilised ruumid</t>
  </si>
  <si>
    <t>128</t>
  </si>
  <si>
    <t>Soojasõlm</t>
  </si>
  <si>
    <t>129</t>
  </si>
  <si>
    <t>130</t>
  </si>
  <si>
    <t>Eesruum</t>
  </si>
  <si>
    <t>Põllumajandus- ja Toiduamet</t>
  </si>
  <si>
    <t>131</t>
  </si>
  <si>
    <t>132</t>
  </si>
  <si>
    <t>132a</t>
  </si>
  <si>
    <t>133</t>
  </si>
  <si>
    <t>134</t>
  </si>
  <si>
    <t>135</t>
  </si>
  <si>
    <t>136</t>
  </si>
  <si>
    <t>Hoiuruum/Ladu</t>
  </si>
  <si>
    <t>52 Laod</t>
  </si>
  <si>
    <t>137</t>
  </si>
  <si>
    <t>Sideruum/Nõrkvool</t>
  </si>
  <si>
    <t>138</t>
  </si>
  <si>
    <t>Eriotstarbeline ruum</t>
  </si>
  <si>
    <t>49 Ruumigrupi liigitamata eriruumid</t>
  </si>
  <si>
    <t>139</t>
  </si>
  <si>
    <t>140</t>
  </si>
  <si>
    <t>141</t>
  </si>
  <si>
    <t>142</t>
  </si>
  <si>
    <t>Keskkonnaamet</t>
  </si>
  <si>
    <t>143</t>
  </si>
  <si>
    <t>144</t>
  </si>
  <si>
    <t>145</t>
  </si>
  <si>
    <t>Jäätmed</t>
  </si>
  <si>
    <t>87 Jäätmehooldusruumid</t>
  </si>
  <si>
    <t>02</t>
  </si>
  <si>
    <t>201</t>
  </si>
  <si>
    <t>202</t>
  </si>
  <si>
    <t>203</t>
  </si>
  <si>
    <t>204</t>
  </si>
  <si>
    <t>Põllumajanduse Registrite ja Informatsiooni Amet</t>
  </si>
  <si>
    <t>205</t>
  </si>
  <si>
    <t>205a</t>
  </si>
  <si>
    <t>Garderoob</t>
  </si>
  <si>
    <t>51 Garderoobiruumid</t>
  </si>
  <si>
    <t>205b</t>
  </si>
  <si>
    <t>206</t>
  </si>
  <si>
    <t>208</t>
  </si>
  <si>
    <t>209</t>
  </si>
  <si>
    <t>210</t>
  </si>
  <si>
    <t>211</t>
  </si>
  <si>
    <t>Puhkeruum</t>
  </si>
  <si>
    <t>75 Puhketoad</t>
  </si>
  <si>
    <t>212</t>
  </si>
  <si>
    <t>214</t>
  </si>
  <si>
    <t>215</t>
  </si>
  <si>
    <t>Dokumendihoidla</t>
  </si>
  <si>
    <t>53 Arhiivid</t>
  </si>
  <si>
    <t>216</t>
  </si>
  <si>
    <t>217</t>
  </si>
  <si>
    <t>Sihtasutus Keskkonnainvesteeringute Keskus</t>
  </si>
  <si>
    <t>218</t>
  </si>
  <si>
    <t>218a</t>
  </si>
  <si>
    <t>219</t>
  </si>
  <si>
    <t>220</t>
  </si>
  <si>
    <t>222</t>
  </si>
  <si>
    <t>223</t>
  </si>
  <si>
    <t>224</t>
  </si>
  <si>
    <t>225</t>
  </si>
  <si>
    <t>226</t>
  </si>
  <si>
    <t>226a</t>
  </si>
  <si>
    <t>228</t>
  </si>
  <si>
    <t>229</t>
  </si>
  <si>
    <t>230</t>
  </si>
  <si>
    <t>231</t>
  </si>
  <si>
    <t>03</t>
  </si>
  <si>
    <t>301</t>
  </si>
  <si>
    <t>302</t>
  </si>
  <si>
    <t>303</t>
  </si>
  <si>
    <t>304</t>
  </si>
  <si>
    <t>Nõupidamise ruum</t>
  </si>
  <si>
    <t>305</t>
  </si>
  <si>
    <t>305a</t>
  </si>
  <si>
    <t>305b</t>
  </si>
  <si>
    <t>306</t>
  </si>
  <si>
    <t>307</t>
  </si>
  <si>
    <t>308</t>
  </si>
  <si>
    <t>309</t>
  </si>
  <si>
    <t>310</t>
  </si>
  <si>
    <t>311</t>
  </si>
  <si>
    <t>312</t>
  </si>
  <si>
    <t>313</t>
  </si>
  <si>
    <t>314</t>
  </si>
  <si>
    <t>315</t>
  </si>
  <si>
    <t>316</t>
  </si>
  <si>
    <t>317</t>
  </si>
  <si>
    <t>318</t>
  </si>
  <si>
    <t>319</t>
  </si>
  <si>
    <t>320</t>
  </si>
  <si>
    <t>320a</t>
  </si>
  <si>
    <t>321</t>
  </si>
  <si>
    <t>322</t>
  </si>
  <si>
    <t>324</t>
  </si>
  <si>
    <t>325</t>
  </si>
  <si>
    <t>326</t>
  </si>
  <si>
    <t>327</t>
  </si>
  <si>
    <t>327a</t>
  </si>
  <si>
    <t>328</t>
  </si>
  <si>
    <t>Eesti Rahvakultuuri Keskus</t>
  </si>
  <si>
    <t>329</t>
  </si>
  <si>
    <t>330</t>
  </si>
  <si>
    <t>331</t>
  </si>
  <si>
    <t>04</t>
  </si>
  <si>
    <t>401</t>
  </si>
  <si>
    <t>402</t>
  </si>
  <si>
    <t>403</t>
  </si>
  <si>
    <t>404</t>
  </si>
  <si>
    <t>405</t>
  </si>
  <si>
    <t>405a</t>
  </si>
  <si>
    <t>405b</t>
  </si>
  <si>
    <t>406</t>
  </si>
  <si>
    <t>408</t>
  </si>
  <si>
    <t>409</t>
  </si>
  <si>
    <t>22 Äriruumid</t>
  </si>
  <si>
    <t>410</t>
  </si>
  <si>
    <t>411</t>
  </si>
  <si>
    <t>412</t>
  </si>
  <si>
    <t>413</t>
  </si>
  <si>
    <t>414</t>
  </si>
  <si>
    <t>Maksu- ja Tolliamet</t>
  </si>
  <si>
    <t>416</t>
  </si>
  <si>
    <t>Muinsuskaitseamet</t>
  </si>
  <si>
    <t>417</t>
  </si>
  <si>
    <t>Tööinspektsioon</t>
  </si>
  <si>
    <t>418</t>
  </si>
  <si>
    <t>419</t>
  </si>
  <si>
    <t>419a</t>
  </si>
  <si>
    <t>420</t>
  </si>
  <si>
    <t>421</t>
  </si>
  <si>
    <t>423</t>
  </si>
  <si>
    <t>501</t>
  </si>
  <si>
    <t>502</t>
  </si>
  <si>
    <t>Vent ruum</t>
  </si>
  <si>
    <t>96 Ventilatsiooniruumid</t>
  </si>
  <si>
    <t>TALO tüüpruumide nimestiku vasted</t>
  </si>
  <si>
    <t>Ruumi kategooria</t>
  </si>
  <si>
    <t>Abiveerg</t>
  </si>
  <si>
    <t>Rõdu</t>
  </si>
  <si>
    <t>98 Välisruumid</t>
  </si>
  <si>
    <t>KORRUSE AVATUD NETOPIND</t>
  </si>
  <si>
    <t>Terrass</t>
  </si>
  <si>
    <t>Varjualune</t>
  </si>
  <si>
    <t>Alajaam/Trafo/Jaotla</t>
  </si>
  <si>
    <t>Basseini tehniline ruum</t>
  </si>
  <si>
    <t>Boileriruum</t>
  </si>
  <si>
    <t>Gaasiruum</t>
  </si>
  <si>
    <t>Generaatoriruum</t>
  </si>
  <si>
    <t>Hoolderuum</t>
  </si>
  <si>
    <t>99 Liigitamata liiklus- ja tehnoruumid</t>
  </si>
  <si>
    <t>Jahutusruum</t>
  </si>
  <si>
    <t>Katlaruum</t>
  </si>
  <si>
    <t>Kütusehoidla</t>
  </si>
  <si>
    <t>Lifti masinaruum</t>
  </si>
  <si>
    <t>Pumpla</t>
  </si>
  <si>
    <t>Samarõhukamber</t>
  </si>
  <si>
    <t>Sprinkler/Tuletõrje pump</t>
  </si>
  <si>
    <t>UPS-ruum</t>
  </si>
  <si>
    <t>Õhuvõtukamber</t>
  </si>
  <si>
    <t>Šaht</t>
  </si>
  <si>
    <t>Arhiiv</t>
  </si>
  <si>
    <t>Auditoorium</t>
  </si>
  <si>
    <t>34 Auditooriumid</t>
  </si>
  <si>
    <t>Autopesula</t>
  </si>
  <si>
    <t>85 Pesumaja</t>
  </si>
  <si>
    <t>Desokamber</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</si>
  <si>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</si>
  <si>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</si>
  <si>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</si>
  <si>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</si>
  <si>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</si>
  <si>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</si>
  <si>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</si>
  <si>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</si>
  <si>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</si>
  <si>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</si>
  <si>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Garaaž</t>
  </si>
  <si>
    <t>55 Garaažid</t>
  </si>
  <si>
    <t>Jalgrataste hoidla</t>
  </si>
  <si>
    <t>Kaaluruum</t>
  </si>
  <si>
    <t>Kelder</t>
  </si>
  <si>
    <t>82 Kinnistu juurde kuuluvad laod</t>
  </si>
  <si>
    <t>88 Kinnistu eriruumid</t>
  </si>
  <si>
    <t>Kemikaalid</t>
  </si>
  <si>
    <t>Kinnipidamisruum</t>
  </si>
  <si>
    <t>Klassiruum</t>
  </si>
  <si>
    <t>31 Klassiruumid</t>
  </si>
  <si>
    <t>Koeraruum</t>
  </si>
  <si>
    <t>Kohtusaal</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</si>
  <si>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</si>
  <si>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</si>
  <si>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</si>
  <si>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</si>
  <si>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</si>
  <si>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</si>
  <si>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</si>
  <si>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</si>
  <si>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</si>
  <si>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</si>
  <si>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</si>
  <si>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</si>
  <si>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</si>
  <si>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</si>
  <si>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</si>
  <si>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</si>
  <si>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</si>
  <si>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</si>
  <si>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Näitusesaal/Muuseum</t>
  </si>
  <si>
    <t>46 Kultuuriasutuste ruumid</t>
  </si>
  <si>
    <t>Parkla</t>
  </si>
  <si>
    <t>89 Liigitamata ühisruumid</t>
  </si>
  <si>
    <t>48 Puhke- ja huvialaruumid</t>
  </si>
  <si>
    <t>Pööning/Katusealune</t>
  </si>
  <si>
    <t>Raamatukogu</t>
  </si>
  <si>
    <t>39 Liigitamata õpperuumid</t>
  </si>
  <si>
    <t>Relvaruum</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</si>
  <si>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</si>
  <si>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</si>
  <si>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</si>
  <si>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</si>
  <si>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</si>
  <si>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</si>
  <si>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</si>
  <si>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</si>
  <si>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</si>
  <si>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</si>
  <si>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</si>
  <si>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</si>
  <si>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</si>
  <si>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</si>
  <si>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</si>
  <si>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</si>
  <si>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</si>
  <si>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</si>
  <si>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</si>
  <si>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</si>
  <si>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</si>
  <si>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</si>
  <si>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</si>
  <si>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</si>
  <si>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</si>
  <si>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</si>
  <si>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</si>
  <si>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</si>
  <si>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</si>
  <si>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</si>
  <si>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</si>
  <si>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</si>
  <si>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</si>
  <si>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</si>
  <si>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</si>
  <si>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</si>
  <si>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</si>
  <si>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</si>
  <si>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</si>
  <si>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</si>
  <si>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</si>
  <si>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</si>
  <si>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00</t>
  </si>
  <si>
    <t>Korruse suletud netopind (KSNP):</t>
  </si>
  <si>
    <t>SULETUD NETOPIND</t>
  </si>
  <si>
    <t>MUU_OTHER</t>
  </si>
  <si>
    <t>Korruse kasulik pind (KKP):</t>
  </si>
  <si>
    <t>Korruse brutopind (KBP):</t>
  </si>
  <si>
    <t>Korruse avatud netopind (KANP):</t>
  </si>
  <si>
    <t>Korruse passiivne vakantsus (KPV):</t>
  </si>
  <si>
    <t>06</t>
  </si>
  <si>
    <t>07</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</si>
  <si>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</si>
  <si>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</si>
  <si>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</si>
  <si>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</si>
  <si>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</si>
  <si>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</si>
  <si>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</si>
  <si>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</si>
  <si>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</si>
  <si>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</si>
  <si>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</si>
  <si>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</si>
  <si>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</si>
  <si>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</si>
  <si>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</si>
  <si>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</si>
  <si>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</si>
  <si>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</si>
  <si>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</si>
  <si>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</si>
  <si>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</si>
  <si>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</si>
  <si>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</si>
  <si>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</si>
  <si>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</si>
  <si>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</si>
  <si>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</si>
  <si>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</si>
  <si>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</si>
  <si>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</si>
  <si>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</si>
  <si>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</si>
  <si>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</si>
  <si>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</si>
  <si>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</si>
  <si>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</si>
  <si>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</si>
  <si>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</si>
  <si>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</si>
  <si>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</si>
  <si>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</si>
  <si>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</si>
  <si>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</si>
  <si>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</si>
  <si>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</si>
  <si>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</si>
  <si>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</si>
  <si>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</si>
  <si>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</si>
  <si>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</si>
  <si>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</si>
  <si>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</si>
  <si>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</si>
  <si>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</si>
  <si>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</si>
  <si>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</si>
  <si>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</si>
  <si>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</si>
  <si>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</si>
  <si>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</si>
  <si>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</si>
  <si>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</si>
  <si>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</si>
  <si>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</si>
  <si>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</si>
  <si>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</si>
  <si>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</si>
  <si>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</si>
  <si>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</si>
  <si>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</si>
  <si>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</si>
  <si>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</si>
  <si>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</si>
  <si>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</si>
  <si>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</si>
  <si>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</si>
  <si>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</si>
  <si>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</si>
  <si>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</si>
  <si>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</si>
  <si>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</si>
  <si>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</si>
  <si>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</si>
  <si>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</si>
  <si>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</si>
  <si>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</si>
  <si>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</si>
  <si>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</si>
  <si>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</si>
  <si>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</si>
  <si>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</si>
  <si>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</si>
  <si>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</si>
  <si>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</si>
  <si>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</si>
  <si>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</si>
  <si>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=SUMPRODUCT(--($A:$A=$A3)*($G:$G=Tabelid!$L$1)*($C:$C=Tabelid!$j$4)*($H:$H=J$2);($E:$E))/SUMPRODUCT(--($A:$A=$A3)*($G:$G=Tabelid!$L$1)*($C:$C=Tabelid!$j$4);($E:$E))*$E3</t>
  </si>
  <si>
    <t>NB! Lisa üürnikute nimikiri siia</t>
  </si>
  <si>
    <t>Ühiskasutuses korruste pind</t>
  </si>
  <si>
    <t>Ühiskasutuses muu pind</t>
  </si>
  <si>
    <t>Kokku</t>
  </si>
  <si>
    <t>Osakaal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</si>
</sst>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
    <numFmt numFmtId="166" formatCode="0.000"/>
  </numFmts>
  <fonts count="24"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16">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4" fontId="5" fillId="0" borderId="0" xfId="0" applyNumberFormat="1" applyFont="1" applyAlignment="1" applyProtection="1">
      <alignment vertical="top" wrapText="1"/>
      <protection hidden="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cellXfs>
  <cellStyles count="2">
    <cellStyle name="Hyperlink" xfId="1" builtinId="8"/>
    <cellStyle name="Normal" xfId="0" builtinId="0"/>
  </cellStyles>
  <dxfs count="64">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theme="2" tint="-9.9948118533890809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s>
  <tableStyles count="1" defaultTableStyle="TableStyleMedium2" defaultPivotStyle="PivotStyleLight16">
    <tableStyle name="Invisible" pivot="0" table="0" count="0" xr9:uid="{7F61FD84-0406-457B-881B-9D12CF38A5B3}"/>
  </tableStyles>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62" dataDxfId="61">
  <tableColumns count="2">
    <tableColumn id="1" xr3:uid="{00000000-0010-0000-0000-000001000000}" name="Hoone Eksplikatsioon" dataDxfId="60"/>
    <tableColumn id="2" xr3:uid="{00000000-0010-0000-0000-000002000000}" name="Kogus" dataDxfId="59">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17" dataDxfId="16">
  <autoFilter ref="A4:M1004" xr:uid="{00000000-0009-0000-0100-000001000000}"/>
  <tableColumns count="13">
    <tableColumn id="1" xr3:uid="{00000000-0010-0000-0100-000001000000}" name="Korrus" dataDxfId="15"/>
    <tableColumn id="2" xr3:uid="{00000000-0010-0000-0100-000002000000}" name="Ruumi nr" dataDxfId="14"/>
    <tableColumn id="5" xr3:uid="{00000000-0010-0000-0100-000005000000}" name="Kategooria" dataDxfId="13"/>
    <tableColumn id="10" xr3:uid="{00000000-0010-0000-0100-00000A000000}" name="Ruumi nimetus" dataDxfId="12"/>
    <tableColumn id="3" xr3:uid="{00000000-0010-0000-0100-000003000000}" name="Ruumi tüüp (TALO Tüüpruumide nimestik)" dataDxfId="11"/>
    <tableColumn id="7" xr3:uid="{00000000-0010-0000-0100-000007000000}" name="Netopind (m2)" dataDxfId="10"/>
    <tableColumn id="13" xr3:uid="{00000000-0010-0000-0100-00000D000000}" name="Suletud netopind (m2)" dataDxfId="9"/>
    <tableColumn id="6" xr3:uid="{00000000-0010-0000-0100-000006000000}" name="Märkused (kirjeldus)" dataDxfId="8"/>
    <tableColumn id="8" xr3:uid="{00000000-0010-0000-0100-000008000000}" name="Ruumi tüüp AFM" dataDxfId="7">
      <calculatedColumnFormula>LEFT(Tabel1[[#This Row],[Ruumi tüüp (TALO Tüüpruumide nimestik)]],2)</calculatedColumnFormula>
    </tableColumn>
    <tableColumn id="9" xr3:uid="{00000000-0010-0000-0100-000009000000}" name="Jaotus" dataDxfId="6"/>
    <tableColumn id="4" xr3:uid="{00000000-0010-0000-0100-000004000000}" name="Üürnik" dataDxfId="5"/>
    <tableColumn id="11" xr3:uid="{00000000-0010-0000-0100-00000B000000}" name="Üürikood" dataDxfId="4">
      <calculatedColumnFormula>IFERROR(VLOOKUP(Tabel1[[#This Row],[Üürnik]],'Lepingu lisa'!$AW$3:$AX$22,2,FALSE),"")</calculatedColumnFormula>
    </tableColumn>
    <tableColumn id="12" xr3:uid="{00000000-0010-0000-0100-00000C000000}" name="Jaotus ENG" dataDxfId="3">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AV1" zoomScaleNormal="100" workbookViewId="0">
      <pane ySplit="2" topLeftCell="A3" activePane="bottomLeft" state="frozen"/>
      <selection activeCell="G1" sqref="G1"/>
      <selection pane="bottomLeft" activeCell="AY15" sqref="AY15"/>
    </sheetView>
  </sheetViews>
  <sheetFormatPr defaultColWidth="9.140625" defaultRowHeight="15" outlineLevelCol="1" x14ac:dyDescent="0.25"/>
  <cols>
    <col min="1" max="1" width="9.85546875" style="9" bestFit="1" customWidth="1"/>
    <col min="2" max="2" width="12.140625" style="55" bestFit="1" customWidth="1"/>
    <col min="3" max="3" width="37.140625" style="9" bestFit="1" customWidth="1"/>
    <col min="4" max="4" width="27.85546875" style="9" bestFit="1" customWidth="1"/>
    <col min="5" max="5" width="17.140625" style="32" bestFit="1" customWidth="1"/>
    <col min="6" max="6" width="45.5703125" style="9" customWidth="1"/>
    <col min="7" max="7" width="26" style="9" bestFit="1" customWidth="1"/>
    <col min="8" max="8" width="50.5703125" style="9" customWidth="1"/>
    <col min="9" max="9" width="27.140625" style="9" customWidth="1"/>
    <col min="10" max="47" width="11.5703125" style="9" hidden="1" customWidth="1" outlineLevel="1"/>
    <col min="48" max="48" width="3.42578125" style="9" customWidth="1" collapsed="1"/>
    <col min="49" max="49" width="50.5703125" style="9" customWidth="1"/>
    <col min="50" max="50" width="25.5703125" style="9" customWidth="1"/>
    <col min="51" max="51" width="18.5703125" style="9" customWidth="1"/>
    <col min="52" max="52" width="26.5703125" style="9" bestFit="1" customWidth="1"/>
    <col min="53" max="53" width="24.5703125" style="9" bestFit="1" customWidth="1"/>
    <col min="54" max="54" width="23" style="9" bestFit="1" customWidth="1"/>
    <col min="55" max="56" width="10.5703125" style="9" customWidth="1"/>
    <col min="57" max="57" width="9.140625" style="9"/>
    <col min="58" max="58" width="50.5703125" style="9" customWidth="1"/>
    <col min="59" max="59" width="25.5703125" style="9" customWidth="1"/>
    <col min="60" max="16384" width="9.140625" style="9"/>
  </cols>
  <sheetData>
    <row r="1" spans="1:59" x14ac:dyDescent="0.25">
      <c r="J1" s="34" t="s">
        <v>521</v>
      </c>
      <c r="AB1" s="30"/>
      <c r="AC1" s="34" t="s">
        <v>521</v>
      </c>
      <c r="AU1" s="30"/>
      <c r="AV1" s="30"/>
      <c r="AW1" s="25" t="str">
        <f>IF(SIGN(COUNTIFS(Tabel1[Jaotus],"Ainukasutuses pind",Tabel1[Üürnik],"")+COUNTIFS(Tabel1[Jaotus],"&lt;&gt;Ainukasutuses pind",Tabel1[Üürnik],"*"))=0,"","Kontrolli Eksplikatsiooni lehel punasega värvitud väljasid")</f>
        <v/>
      </c>
      <c r="BF1" s="25" t="s">
        <v>522</v>
      </c>
    </row>
    <row r="2" spans="1:59" x14ac:dyDescent="0.25">
      <c r="A2" s="98" t="str">
        <f>Eksplikatsioon!A4</f>
        <v>Korrus</v>
      </c>
      <c r="B2" s="99" t="str">
        <f>Eksplikatsioon!B4</f>
        <v>Ruumi nr</v>
      </c>
      <c r="C2" s="98" t="str">
        <f>Eksplikatsioon!C4</f>
        <v>Kategooria</v>
      </c>
      <c r="D2" s="98" t="str">
        <f>Eksplikatsioon!D4</f>
        <v>Ruumi nimetus</v>
      </c>
      <c r="E2" s="100" t="str">
        <f>Eksplikatsioon!F4</f>
        <v>Netopind (m2)</v>
      </c>
      <c r="F2" s="98" t="str">
        <f>Eksplikatsioon!H4</f>
        <v>Märkused (kirjeldus)</v>
      </c>
      <c r="G2" s="98" t="str">
        <f>Eksplikatsioon!J4</f>
        <v>Jaotus</v>
      </c>
      <c r="H2" s="98" t="str">
        <f>Eksplikatsioon!K4</f>
        <v>Üürnik</v>
      </c>
      <c r="I2" s="98" t="str">
        <f>Eksplikatsioon!L4</f>
        <v>Üürikood</v>
      </c>
      <c r="J2" s="13" t="str">
        <f ca="1">Eksplikatsioon!O4</f>
        <v>Maksu- ja Tolliamet</v>
      </c>
      <c r="K2" s="13" t="str">
        <f ca="1">Eksplikatsioon!P4</f>
        <v>Sotsiaalkindlustusamet</v>
      </c>
      <c r="L2" s="13" t="str">
        <f ca="1">Eksplikatsioon!Q4</f>
        <v>Põllumajandus- ja Toiduamet</v>
      </c>
      <c r="M2" s="13" t="str">
        <f ca="1">Eksplikatsioon!R4</f>
        <v>Keskkonnaamet</v>
      </c>
      <c r="N2" s="13" t="str">
        <f ca="1">Eksplikatsioon!S4</f>
        <v>Rahandusministeerium</v>
      </c>
      <c r="O2" s="13" t="str">
        <f ca="1">Eksplikatsioon!T4</f>
        <v>Maa-amet</v>
      </c>
      <c r="P2" s="13" t="str">
        <f ca="1">Eksplikatsioon!U4</f>
        <v>Sihtasutus Keskkonnainvesteeringute Keskus</v>
      </c>
      <c r="Q2" s="13" t="str">
        <f ca="1">Eksplikatsioon!V4</f>
        <v>Eesti Rahvakultuuri Keskus</v>
      </c>
      <c r="R2" s="13" t="str">
        <f ca="1">Eksplikatsioon!W4</f>
        <v>Muinsuskaitseamet</v>
      </c>
      <c r="S2" s="13" t="str">
        <f ca="1">Eksplikatsioon!X4</f>
        <v>Tööinspektsioon</v>
      </c>
      <c r="T2" s="13" t="str">
        <f ca="1">Eksplikatsioon!Y4</f>
        <v>Põllumajanduse Registrite ja Informatsiooni Amet</v>
      </c>
      <c r="U2" s="13" t="str">
        <f ca="1">Eksplikatsioon!Z4</f>
        <v>Aktiivne vakantsus</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Maksu- ja Tolliamet</v>
      </c>
      <c r="AD2" s="13" t="str">
        <f ca="1">Eksplikatsioon!P4</f>
        <v>Sotsiaalkindlustusamet</v>
      </c>
      <c r="AE2" s="13" t="str">
        <f ca="1">Eksplikatsioon!Q4</f>
        <v>Põllumajandus- ja Toiduamet</v>
      </c>
      <c r="AF2" s="13" t="str">
        <f ca="1">Eksplikatsioon!R4</f>
        <v>Keskkonnaamet</v>
      </c>
      <c r="AG2" s="13" t="str">
        <f ca="1">Eksplikatsioon!S4</f>
        <v>Rahandusministeerium</v>
      </c>
      <c r="AH2" s="13" t="str">
        <f ca="1">Eksplikatsioon!T4</f>
        <v>Maa-amet</v>
      </c>
      <c r="AI2" s="13" t="str">
        <f ca="1">Eksplikatsioon!U4</f>
        <v>Sihtasutus Keskkonnainvesteeringute Keskus</v>
      </c>
      <c r="AJ2" s="13" t="str">
        <f ca="1">Eksplikatsioon!V4</f>
        <v>Eesti Rahvakultuuri Keskus</v>
      </c>
      <c r="AK2" s="13" t="str">
        <f ca="1">Eksplikatsioon!W4</f>
        <v>Muinsuskaitseamet</v>
      </c>
      <c r="AL2" s="13" t="str">
        <f ca="1">Eksplikatsioon!X4</f>
        <v>Tööinspektsioon</v>
      </c>
      <c r="AM2" s="13" t="str">
        <f ca="1">Eksplikatsioon!Y4</f>
        <v>Põllumajanduse Registrite ja Informatsiooni Amet</v>
      </c>
      <c r="AN2" s="13" t="str">
        <f ca="1">Eksplikatsioon!Z4</f>
        <v>Aktiivne vakantsus</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97" t="s">
        <v>81</v>
      </c>
      <c r="AX2" s="97" t="s">
        <v>82</v>
      </c>
      <c r="AY2" s="97" t="s">
        <v>130</v>
      </c>
      <c r="AZ2" s="97" t="s">
        <v>523</v>
      </c>
      <c r="BA2" s="97" t="s">
        <v>89</v>
      </c>
      <c r="BB2" s="97" t="s">
        <v>524</v>
      </c>
      <c r="BC2" s="97" t="s">
        <v>525</v>
      </c>
      <c r="BD2" s="97" t="s">
        <v>526</v>
      </c>
      <c r="BF2" s="98" t="s">
        <v>81</v>
      </c>
      <c r="BG2" s="98" t="s">
        <v>82</v>
      </c>
    </row>
    <row r="3" spans="1:59" x14ac:dyDescent="0.25">
      <c r="A3" s="23" t="str">
        <f>IF(Eksplikatsioon!A5=0,"",Eksplikatsioon!A5)</f>
        <v>01</v>
      </c>
      <c r="B3" s="56" t="str">
        <f>IF(Eksplikatsioon!B5=0,"",Eksplikatsioon!B5)</f>
        <v>101</v>
      </c>
      <c r="C3" s="23" t="str">
        <f>IF(Eksplikatsioon!C5=0,"",Eksplikatsioon!C5)</f>
        <v>ÜÜRITAV PIND</v>
      </c>
      <c r="D3" s="23" t="str">
        <f>IF(Eksplikatsioon!D5=0,"",Eksplikatsioon!D5)</f>
        <v>Tuulekoda</v>
      </c>
      <c r="E3" s="54">
        <f>IF(Eksplikatsioon!F5=0,"",Eksplikatsioon!F5)</f>
        <v>6.1</v>
      </c>
      <c r="F3" s="23" t="str">
        <f>IF(Eksplikatsioon!H5=0,"",Eksplikatsioon!H5)</f>
        <v/>
      </c>
      <c r="G3" s="23" t="str">
        <f>IF(Eksplikatsioon!J5=0,"",Eksplikatsioon!J5)</f>
        <v>Ühiskasutuses hoone pind</v>
      </c>
      <c r="H3" s="23" t="str">
        <f>IF(Eksplikatsioon!K5=0,"",Eksplikatsioon!K5)</f>
        <v/>
      </c>
      <c r="I3" s="23" t="str">
        <f>IF(Eksplikatsioon!L5=0,"",Eksplikatsioon!L5)</f>
        <v/>
      </c>
      <c r="J3" s="29" t="str">
        <f>IFERROR(IF($G3=Tabelid!$L$6,Eksplikatsioon!O5/SUM(Eksplikatsioon!$O5:'Eksplikatsioon'!$AG5),IF($G3=Tabelid!$L$4,IFERROR(SUMIFS($E:$E,$G:$G,Tabelid!$L$1,$C:$C,Tabelid!$J$4,$H:$H,J$2,$A:$A,$A3)/SUMIFS($E:$E,$G:$G,Tabelid!$L$1,$C:$C,Tabelid!$J$4,$A:$A,$A3),0),IF($G3=Tabelid!$L$5,IFERROR(SUMIFS($E:$E,$G:$G,Tabelid!$L$1,$C:$C,Tabelid!$J$4,$H:$H,J$2)/SUMIFS($E:$E,$G:$G,Tabelid!$L$1,$C:$C,Tabelid!$J$4),0),""))),"")</f>
        <v/>
      </c>
      <c r="K3" s="29" t="str">
        <f>IFERROR(IF($G3=Tabelid!$L$6,Eksplikatsioon!P5/SUM(Eksplikatsioon!$O5:'Eksplikatsioon'!$AG5),IF($G3=Tabelid!$L$4,IFERROR(SUMIFS($E:$E,$G:$G,Tabelid!$L$1,$C:$C,Tabelid!$J$4,$H:$H,K$2,$A:$A,$A3)/SUMIFS($E:$E,$G:$G,Tabelid!$L$1,$C:$C,Tabelid!$J$4,$A:$A,$A3),0),IF($G3=Tabelid!$L$5,IFERROR(SUMIFS($E:$E,$G:$G,Tabelid!$L$1,$C:$C,Tabelid!$J$4,$H:$H,K$2)/SUMIFS($E:$E,$G:$G,Tabelid!$L$1,$C:$C,Tabelid!$J$4),0),""))),"")</f>
        <v/>
      </c>
      <c r="L3" s="29" t="str">
        <f>IFERROR(IF($G3=Tabelid!$L$6,Eksplikatsioon!Q5/SUM(Eksplikatsioon!$O5:'Eksplikatsioon'!$AG5),IF($G3=Tabelid!$L$4,IFERROR(SUMIFS($E:$E,$G:$G,Tabelid!$L$1,$C:$C,Tabelid!$J$4,$H:$H,L$2,$A:$A,$A3)/SUMIFS($E:$E,$G:$G,Tabelid!$L$1,$C:$C,Tabelid!$J$4,$A:$A,$A3),0),IF($G3=Tabelid!$L$5,IFERROR(SUMIFS($E:$E,$G:$G,Tabelid!$L$1,$C:$C,Tabelid!$J$4,$H:$H,L$2)/SUMIFS($E:$E,$G:$G,Tabelid!$L$1,$C:$C,Tabelid!$J$4),0),""))),"")</f>
        <v/>
      </c>
      <c r="M3" s="29" t="str">
        <f>IFERROR(IF($G3=Tabelid!$L$6,Eksplikatsioon!R5/SUM(Eksplikatsioon!$O5:'Eksplikatsioon'!$AG5),IF($G3=Tabelid!$L$4,IFERROR(SUMIFS($E:$E,$G:$G,Tabelid!$L$1,$C:$C,Tabelid!$J$4,$H:$H,M$2,$A:$A,$A3)/SUMIFS($E:$E,$G:$G,Tabelid!$L$1,$C:$C,Tabelid!$J$4,$A:$A,$A3),0),IF($G3=Tabelid!$L$5,IFERROR(SUMIFS($E:$E,$G:$G,Tabelid!$L$1,$C:$C,Tabelid!$J$4,$H:$H,M$2)/SUMIFS($E:$E,$G:$G,Tabelid!$L$1,$C:$C,Tabelid!$J$4),0),""))),"")</f>
        <v/>
      </c>
      <c r="N3" s="29" t="str">
        <f>IFERROR(IF($G3=Tabelid!$L$6,Eksplikatsioon!S5/SUM(Eksplikatsioon!$O5:'Eksplikatsioon'!$AG5),IF($G3=Tabelid!$L$4,IFERROR(SUMIFS($E:$E,$G:$G,Tabelid!$L$1,$C:$C,Tabelid!$J$4,$H:$H,N$2,$A:$A,$A3)/SUMIFS($E:$E,$G:$G,Tabelid!$L$1,$C:$C,Tabelid!$J$4,$A:$A,$A3),0),IF($G3=Tabelid!$L$5,IFERROR(SUMIFS($E:$E,$G:$G,Tabelid!$L$1,$C:$C,Tabelid!$J$4,$H:$H,N$2)/SUMIFS($E:$E,$G:$G,Tabelid!$L$1,$C:$C,Tabelid!$J$4),0),""))),"")</f>
        <v/>
      </c>
      <c r="O3" s="29" t="str">
        <f>IFERROR(IF($G3=Tabelid!$L$6,Eksplikatsioon!T5/SUM(Eksplikatsioon!$O5:'Eksplikatsioon'!$AG5),IF($G3=Tabelid!$L$4,IFERROR(SUMIFS($E:$E,$G:$G,Tabelid!$L$1,$C:$C,Tabelid!$J$4,$H:$H,O$2,$A:$A,$A3)/SUMIFS($E:$E,$G:$G,Tabelid!$L$1,$C:$C,Tabelid!$J$4,$A:$A,$A3),0),IF($G3=Tabelid!$L$5,IFERROR(SUMIFS($E:$E,$G:$G,Tabelid!$L$1,$C:$C,Tabelid!$J$4,$H:$H,O$2)/SUMIFS($E:$E,$G:$G,Tabelid!$L$1,$C:$C,Tabelid!$J$4),0),""))),"")</f>
        <v/>
      </c>
      <c r="P3" s="29" t="str">
        <f>IFERROR(IF($G3=Tabelid!$L$6,Eksplikatsioon!U5/SUM(Eksplikatsioon!$O5:'Eksplikatsioon'!$AG5),IF($G3=Tabelid!$L$4,IFERROR(SUMIFS($E:$E,$G:$G,Tabelid!$L$1,$C:$C,Tabelid!$J$4,$H:$H,P$2,$A:$A,$A3)/SUMIFS($E:$E,$G:$G,Tabelid!$L$1,$C:$C,Tabelid!$J$4,$A:$A,$A3),0),IF($G3=Tabelid!$L$5,IFERROR(SUMIFS($E:$E,$G:$G,Tabelid!$L$1,$C:$C,Tabelid!$J$4,$H:$H,P$2)/SUMIFS($E:$E,$G:$G,Tabelid!$L$1,$C:$C,Tabelid!$J$4),0),""))),"")</f>
        <v/>
      </c>
      <c r="Q3" s="29" t="str">
        <f>IFERROR(IF($G3=Tabelid!$L$6,Eksplikatsioon!V5/SUM(Eksplikatsioon!$O5:'Eksplikatsioon'!$AG5),IF($G3=Tabelid!$L$4,IFERROR(SUMIFS($E:$E,$G:$G,Tabelid!$L$1,$C:$C,Tabelid!$J$4,$H:$H,Q$2,$A:$A,$A3)/SUMIFS($E:$E,$G:$G,Tabelid!$L$1,$C:$C,Tabelid!$J$4,$A:$A,$A3),0),IF($G3=Tabelid!$L$5,IFERROR(SUMIFS($E:$E,$G:$G,Tabelid!$L$1,$C:$C,Tabelid!$J$4,$H:$H,Q$2)/SUMIFS($E:$E,$G:$G,Tabelid!$L$1,$C:$C,Tabelid!$J$4),0),""))),"")</f>
        <v/>
      </c>
      <c r="R3" s="29" t="str">
        <f>IFERROR(IF($G3=Tabelid!$L$6,Eksplikatsioon!W5/SUM(Eksplikatsioon!$O5:'Eksplikatsioon'!$AG5),IF($G3=Tabelid!$L$4,IFERROR(SUMIFS($E:$E,$G:$G,Tabelid!$L$1,$C:$C,Tabelid!$J$4,$H:$H,R$2,$A:$A,$A3)/SUMIFS($E:$E,$G:$G,Tabelid!$L$1,$C:$C,Tabelid!$J$4,$A:$A,$A3),0),IF($G3=Tabelid!$L$5,IFERROR(SUMIFS($E:$E,$G:$G,Tabelid!$L$1,$C:$C,Tabelid!$J$4,$H:$H,R$2)/SUMIFS($E:$E,$G:$G,Tabelid!$L$1,$C:$C,Tabelid!$J$4),0),""))),"")</f>
        <v/>
      </c>
      <c r="S3" s="29" t="str">
        <f>IFERROR(IF($G3=Tabelid!$L$6,Eksplikatsioon!X5/SUM(Eksplikatsioon!$O5:'Eksplikatsioon'!$AG5),IF($G3=Tabelid!$L$4,IFERROR(SUMIFS($E:$E,$G:$G,Tabelid!$L$1,$C:$C,Tabelid!$J$4,$H:$H,S$2,$A:$A,$A3)/SUMIFS($E:$E,$G:$G,Tabelid!$L$1,$C:$C,Tabelid!$J$4,$A:$A,$A3),0),IF($G3=Tabelid!$L$5,IFERROR(SUMIFS($E:$E,$G:$G,Tabelid!$L$1,$C:$C,Tabelid!$J$4,$H:$H,S$2)/SUMIFS($E:$E,$G:$G,Tabelid!$L$1,$C:$C,Tabelid!$J$4),0),""))),"")</f>
        <v/>
      </c>
      <c r="T3" s="29" t="str">
        <f>IFERROR(IF($G3=Tabelid!$L$6,Eksplikatsioon!Y5/SUM(Eksplikatsioon!$O5:'Eksplikatsioon'!$AG5),IF($G3=Tabelid!$L$4,IFERROR(SUMIFS($E:$E,$G:$G,Tabelid!$L$1,$C:$C,Tabelid!$J$4,$H:$H,T$2,$A:$A,$A3)/SUMIFS($E:$E,$G:$G,Tabelid!$L$1,$C:$C,Tabelid!$J$4,$A:$A,$A3),0),IF($G3=Tabelid!$L$5,IFERROR(SUMIFS($E:$E,$G:$G,Tabelid!$L$1,$C:$C,Tabelid!$J$4,$H:$H,T$2)/SUMIFS($E:$E,$G:$G,Tabelid!$L$1,$C:$C,Tabelid!$J$4),0),""))),"")</f>
        <v/>
      </c>
      <c r="U3" s="29" t="str">
        <f>IFERROR(IF($G3=Tabelid!$L$6,Eksplikatsioon!Z5/SUM(Eksplikatsioon!$O5:'Eksplikatsioon'!$AG5),IF($G3=Tabelid!$L$4,IFERROR(SUMIFS($E:$E,$G:$G,Tabelid!$L$1,$C:$C,Tabelid!$J$4,$H:$H,U$2,$A:$A,$A3)/SUMIFS($E:$E,$G:$G,Tabelid!$L$1,$C:$C,Tabelid!$J$4,$A:$A,$A3),0),IF($G3=Tabelid!$L$5,IFERROR(SUMIFS($E:$E,$G:$G,Tabelid!$L$1,$C:$C,Tabelid!$J$4,$H:$H,U$2)/SUMIFS($E:$E,$G:$G,Tabelid!$L$1,$C:$C,Tabelid!$J$4),0),""))),"")</f>
        <v/>
      </c>
      <c r="V3" s="29" t="str">
        <f>IFERROR(IF($G3=Tabelid!$L$6,Eksplikatsioon!AA5/SUM(Eksplikatsioon!$O5:'Eksplikatsioon'!$AG5),IF($G3=Tabelid!$L$4,IFERROR(SUMIFS($E:$E,$G:$G,Tabelid!$L$1,$C:$C,Tabelid!$J$4,$H:$H,V$2,$A:$A,$A3)/SUMIFS($E:$E,$G:$G,Tabelid!$L$1,$C:$C,Tabelid!$J$4,$A:$A,$A3),0),IF($G3=Tabelid!$L$5,IFERROR(SUMIFS($E:$E,$G:$G,Tabelid!$L$1,$C:$C,Tabelid!$J$4,$H:$H,V$2)/SUMIFS($E:$E,$G:$G,Tabelid!$L$1,$C:$C,Tabelid!$J$4),0),""))),"")</f>
        <v/>
      </c>
      <c r="W3" s="29" t="str">
        <f>IFERROR(IF($G3=Tabelid!$L$6,Eksplikatsioon!AB5/SUM(Eksplikatsioon!$O5:'Eksplikatsioon'!$AG5),IF($G3=Tabelid!$L$4,IFERROR(SUMIFS($E:$E,$G:$G,Tabelid!$L$1,$C:$C,Tabelid!$J$4,$H:$H,W$2,$A:$A,$A3)/SUMIFS($E:$E,$G:$G,Tabelid!$L$1,$C:$C,Tabelid!$J$4,$A:$A,$A3),0),IF($G3=Tabelid!$L$5,IFERROR(SUMIFS($E:$E,$G:$G,Tabelid!$L$1,$C:$C,Tabelid!$J$4,$H:$H,W$2)/SUMIFS($E:$E,$G:$G,Tabelid!$L$1,$C:$C,Tabelid!$J$4),0),""))),"")</f>
        <v/>
      </c>
      <c r="X3" s="29" t="str">
        <f>IFERROR(IF($G3=Tabelid!$L$6,Eksplikatsioon!AC5/SUM(Eksplikatsioon!$O5:'Eksplikatsioon'!$AG5),IF($G3=Tabelid!$L$4,IFERROR(SUMIFS($E:$E,$G:$G,Tabelid!$L$1,$C:$C,Tabelid!$J$4,$H:$H,X$2,$A:$A,$A3)/SUMIFS($E:$E,$G:$G,Tabelid!$L$1,$C:$C,Tabelid!$J$4,$A:$A,$A3),0),IF($G3=Tabelid!$L$5,IFERROR(SUMIFS($E:$E,$G:$G,Tabelid!$L$1,$C:$C,Tabelid!$J$4,$H:$H,X$2)/SUMIFS($E:$E,$G:$G,Tabelid!$L$1,$C:$C,Tabelid!$J$4),0),""))),"")</f>
        <v/>
      </c>
      <c r="Y3" s="29" t="str">
        <f>IFERROR(IF($G3=Tabelid!$L$6,Eksplikatsioon!AD5/SUM(Eksplikatsioon!$O5:'Eksplikatsioon'!$AG5),IF($G3=Tabelid!$L$4,IFERROR(SUMIFS($E:$E,$G:$G,Tabelid!$L$1,$C:$C,Tabelid!$J$4,$H:$H,Y$2,$A:$A,$A3)/SUMIFS($E:$E,$G:$G,Tabelid!$L$1,$C:$C,Tabelid!$J$4,$A:$A,$A3),0),IF($G3=Tabelid!$L$5,IFERROR(SUMIFS($E:$E,$G:$G,Tabelid!$L$1,$C:$C,Tabelid!$J$4,$H:$H,Y$2)/SUMIFS($E:$E,$G:$G,Tabelid!$L$1,$C:$C,Tabelid!$J$4),0),""))),"")</f>
        <v/>
      </c>
      <c r="Z3" s="29" t="str">
        <f>IFERROR(IF($G3=Tabelid!$L$6,Eksplikatsioon!AE5/SUM(Eksplikatsioon!$O5:'Eksplikatsioon'!$AG5),IF($G3=Tabelid!$L$4,IFERROR(SUMIFS($E:$E,$G:$G,Tabelid!$L$1,$C:$C,Tabelid!$J$4,$H:$H,Z$2,$A:$A,$A3)/SUMIFS($E:$E,$G:$G,Tabelid!$L$1,$C:$C,Tabelid!$J$4,$A:$A,$A3),0),IF($G3=Tabelid!$L$5,IFERROR(SUMIFS($E:$E,$G:$G,Tabelid!$L$1,$C:$C,Tabelid!$J$4,$H:$H,Z$2)/SUMIFS($E:$E,$G:$G,Tabelid!$L$1,$C:$C,Tabelid!$J$4),0),""))),"")</f>
        <v/>
      </c>
      <c r="AA3" s="29" t="str">
        <f>IFERROR(IF($G3=Tabelid!$L$6,Eksplikatsioon!AF5/SUM(Eksplikatsioon!$O5:'Eksplikatsioon'!$AG5),IF($G3=Tabelid!$L$4,IFERROR(SUMIFS($E:$E,$G:$G,Tabelid!$L$1,$C:$C,Tabelid!$J$4,$H:$H,AA$2,$A:$A,$A3)/SUMIFS($E:$E,$G:$G,Tabelid!$L$1,$C:$C,Tabelid!$J$4,$A:$A,$A3),0),IF($G3=Tabelid!$L$5,IFERROR(SUMIFS($E:$E,$G:$G,Tabelid!$L$1,$C:$C,Tabelid!$J$4,$H:$H,AA$2)/SUMIFS($E:$E,$G:$G,Tabelid!$L$1,$C:$C,Tabelid!$J$4),0),""))),"")</f>
        <v/>
      </c>
      <c r="AB3" s="29" t="str">
        <f>IFERROR(IF($G3=Tabelid!$L$6,Eksplikatsioon!AG5/SUM(Eksplikatsioon!$O5:'Eksplikatsioon'!$AG5),IF($G3=Tabelid!$L$4,IFERROR(SUMIFS($E:$E,$G:$G,Tabelid!$L$1,$C:$C,Tabelid!$J$4,$H:$H,AB$2,$A:$A,$A3)/SUMIFS($E:$E,$G:$G,Tabelid!$L$1,$C:$C,Tabelid!$J$4,$A:$A,$A3),0),IF($G3=Tabelid!$L$5,IFERROR(SUMIFS($E:$E,$G:$G,Tabelid!$L$1,$C:$C,Tabelid!$J$4,$H:$H,AB$2)/SUMIFS($E:$E,$G:$G,Tabelid!$L$1,$C:$C,Tabelid!$J$4),0),""))),"")</f>
        <v/>
      </c>
      <c r="AC3" s="29" t="str">
        <f>IFERROR(IF($G3=Tabelid!$L$6,$E3*J3,IFERROR($E3*J3/SUM($J3:$AB3)*(Eksplikatsioon!O5)/SUMPRODUCT($J3:$AB3,Eksplikatsioon!$O5:$AG5),"")),"")</f>
        <v/>
      </c>
      <c r="AD3" s="29" t="str">
        <f>IFERROR(IF($G3=Tabelid!$L$6,$E3*K3,IFERROR($E3*K3/SUM($J3:$AB3)*(Eksplikatsioon!P5)/SUMPRODUCT($J3:$AB3,Eksplikatsioon!$O5:$AG5),"")),"")</f>
        <v/>
      </c>
      <c r="AE3" s="29" t="str">
        <f>IFERROR(IF($G3=Tabelid!$L$6,$E3*L3,IFERROR($E3*L3/SUM($J3:$AB3)*(Eksplikatsioon!Q5)/SUMPRODUCT($J3:$AB3,Eksplikatsioon!$O5:$AG5),"")),"")</f>
        <v/>
      </c>
      <c r="AF3" s="29" t="str">
        <f>IFERROR(IF($G3=Tabelid!$L$6,$E3*M3,IFERROR($E3*M3/SUM($J3:$AB3)*(Eksplikatsioon!R5)/SUMPRODUCT($J3:$AB3,Eksplikatsioon!$O5:$AG5),"")),"")</f>
        <v/>
      </c>
      <c r="AG3" s="29" t="str">
        <f>IFERROR(IF($G3=Tabelid!$L$6,$E3*N3,IFERROR($E3*N3/SUM($J3:$AB3)*(Eksplikatsioon!S5)/SUMPRODUCT($J3:$AB3,Eksplikatsioon!$O5:$AG5),"")),"")</f>
        <v/>
      </c>
      <c r="AH3" s="29" t="str">
        <f>IFERROR(IF($G3=Tabelid!$L$6,$E3*O3,IFERROR($E3*O3/SUM($J3:$AB3)*(Eksplikatsioon!T5)/SUMPRODUCT($J3:$AB3,Eksplikatsioon!$O5:$AG5),"")),"")</f>
        <v/>
      </c>
      <c r="AI3" s="29" t="str">
        <f>IFERROR(IF($G3=Tabelid!$L$6,$E3*P3,IFERROR($E3*P3/SUM($J3:$AB3)*(Eksplikatsioon!U5)/SUMPRODUCT($J3:$AB3,Eksplikatsioon!$O5:$AG5),"")),"")</f>
        <v/>
      </c>
      <c r="AJ3" s="29" t="str">
        <f>IFERROR(IF($G3=Tabelid!$L$6,$E3*Q3,IFERROR($E3*Q3/SUM($J3:$AB3)*(Eksplikatsioon!V5)/SUMPRODUCT($J3:$AB3,Eksplikatsioon!$O5:$AG5),"")),"")</f>
        <v/>
      </c>
      <c r="AK3" s="29" t="str">
        <f>IFERROR(IF($G3=Tabelid!$L$6,$E3*R3,IFERROR($E3*R3/SUM($J3:$AB3)*(Eksplikatsioon!W5)/SUMPRODUCT($J3:$AB3,Eksplikatsioon!$O5:$AG5),"")),"")</f>
        <v/>
      </c>
      <c r="AL3" s="29" t="str">
        <f>IFERROR(IF($G3=Tabelid!$L$6,$E3*S3,IFERROR($E3*S3/SUM($J3:$AB3)*(Eksplikatsioon!X5)/SUMPRODUCT($J3:$AB3,Eksplikatsioon!$O5:$AG5),"")),"")</f>
        <v/>
      </c>
      <c r="AM3" s="29" t="str">
        <f>IFERROR(IF($G3=Tabelid!$L$6,$E3*T3,IFERROR($E3*T3/SUM($J3:$AB3)*(Eksplikatsioon!Y5)/SUMPRODUCT($J3:$AB3,Eksplikatsioon!$O5:$AG5),"")),"")</f>
        <v/>
      </c>
      <c r="AN3" s="29" t="str">
        <f>IFERROR(IF($G3=Tabelid!$L$6,$E3*U3,IFERROR($E3*U3/SUM($J3:$AB3)*(Eksplikatsioon!Z5)/SUMPRODUCT($J3:$AB3,Eksplikatsioon!$O5:$AG5),"")),"")</f>
        <v/>
      </c>
      <c r="AO3" s="29" t="str">
        <f>IFERROR(IF($G3=Tabelid!$L$6,$E3*V3,IFERROR($E3*V3/SUM($J3:$AB3)*(Eksplikatsioon!AA5)/SUMPRODUCT($J3:$AB3,Eksplikatsioon!$O5:$AG5),"")),"")</f>
        <v/>
      </c>
      <c r="AP3" s="29" t="str">
        <f>IFERROR(IF($G3=Tabelid!$L$6,$E3*W3,IFERROR($E3*W3/SUM($J3:$AB3)*(Eksplikatsioon!AB5)/SUMPRODUCT($J3:$AB3,Eksplikatsioon!$O5:$AG5),"")),"")</f>
        <v/>
      </c>
      <c r="AQ3" s="29" t="str">
        <f>IFERROR(IF($G3=Tabelid!$L$6,$E3*X3,IFERROR($E3*X3/SUM($J3:$AB3)*(Eksplikatsioon!AC5)/SUMPRODUCT($J3:$AB3,Eksplikatsioon!$O5:$AG5),"")),"")</f>
        <v/>
      </c>
      <c r="AR3" s="29" t="str">
        <f>IFERROR(IF($G3=Tabelid!$L$6,$E3*Y3,IFERROR($E3*Y3/SUM($J3:$AB3)*(Eksplikatsioon!AD5)/SUMPRODUCT($J3:$AB3,Eksplikatsioon!$O5:$AG5),"")),"")</f>
        <v/>
      </c>
      <c r="AS3" s="29" t="str">
        <f>IFERROR(IF($G3=Tabelid!$L$6,$E3*Z3,IFERROR($E3*Z3/SUM($J3:$AB3)*(Eksplikatsioon!AE5)/SUMPRODUCT($J3:$AB3,Eksplikatsioon!$O5:$AG5),"")),"")</f>
        <v/>
      </c>
      <c r="AT3" s="29" t="str">
        <f>IFERROR(IF($G3=Tabelid!$L$6,$E3*AA3,IFERROR($E3*AA3/SUM($J3:$AB3)*(Eksplikatsioon!AF5)/SUMPRODUCT($J3:$AB3,Eksplikatsioon!$O5:$AG5),"")),"")</f>
        <v/>
      </c>
      <c r="AU3" s="29" t="str">
        <f>IFERROR(IF($G3=Tabelid!$L$6,$E3*AB3,IFERROR($E3*AB3/SUM($J3:$AB3)*(Eksplikatsioon!AG5)/SUMPRODUCT($J3:$AB3,Eksplikatsioon!$O5:$AG5),"")),"")</f>
        <v/>
      </c>
      <c r="AW3" s="37" t="str">
        <f>IF(BF3&lt;&gt;"",BF3,IF(BF2&lt;&gt;"","Aktiivne vakantsus",IF(AW2="Aktiivne vakantsus","Üüritav pind kokku",IF(AW2="Üüritav pind kokku","Passiivne vakantsus",""))))</f>
        <v>Maksu- ja Tolliamet</v>
      </c>
      <c r="AX3" s="37" t="str">
        <f t="shared" ref="AX3" si="0">IF(BG3&lt;&gt;"",BG3,"")</f>
        <v/>
      </c>
      <c r="AY3" s="35">
        <f>IF(BF3&lt;&gt;"",IF(SUMIFS(E:E,H:H,AW3,G:G,"Ainukasutuses pind",C:C,"ÜÜRITAV PIND")=0,0,SUMIFS(E:E,H:H,AW3,G:G,"Ainukasutuses pind",C:C,"ÜÜRITAV PIND")),IF(AW3="Aktiivne vakantsus",SUMIFS(E:E,C:C,"üüritav pind",G:G,"ainukasutuses pind")-SUM($AY$2:AY2),IF(AW3="Üüritav pind kokku",SUM($AY$2:AY2),"")))</f>
        <v>29.1</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0.73246587030716737</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15.223679658084873</v>
      </c>
      <c r="BB3" s="35">
        <f ca="1">IF(OR(BF3&lt;&gt;"",AW3="Aktiivne vakantsus"),IFERROR(SUM(INDIRECT("r3c"&amp;MATCH($AW3,AC$2:AU$2,0)+28,FALSE):INDIRECT("r1002c"&amp;MATCH($AW3,AC$2:AU$2,0)+28,FALSE)),0),IF(AW3="Üüritav pind kokku",SUM($BB$2:BB2),""))</f>
        <v>26.4</v>
      </c>
      <c r="BC3" s="35">
        <f ca="1">IF(AW3="Passiivne vakantsus",SUMIFS(E:E,C:C,"PASSIIVNE VAKANTSUS"),IF(AW3="Üüritav pind kokku",SUM(AY3:BB3),IF(AW3&lt;&gt;"",SUM(AY3:BB3),"")))</f>
        <v>71.456145528392028</v>
      </c>
      <c r="BD3" s="45">
        <f ca="1">IFERROR(IF(AND(AW3&lt;&gt;"passiivne vakantsus"),BC3/(SUMIFS(BC:BC,AW:AW,"Üüritav pind kokku")),""),"")</f>
        <v>4.5594784027815229E-2</v>
      </c>
      <c r="BF3" s="36" t="s">
        <v>277</v>
      </c>
      <c r="BG3" s="36"/>
    </row>
    <row r="4" spans="1:59" x14ac:dyDescent="0.25">
      <c r="A4" s="23" t="str">
        <f>IF(Eksplikatsioon!A6=0,"",Eksplikatsioon!A6)</f>
        <v>01</v>
      </c>
      <c r="B4" s="56" t="str">
        <f>IF(Eksplikatsioon!B6=0,"",Eksplikatsioon!B6)</f>
        <v>102</v>
      </c>
      <c r="C4" s="23" t="str">
        <f>IF(Eksplikatsioon!C6=0,"",Eksplikatsioon!C6)</f>
        <v>ÜÜRITAV PIND</v>
      </c>
      <c r="D4" s="23" t="str">
        <f>IF(Eksplikatsioon!D6=0,"",Eksplikatsioon!D6)</f>
        <v>Aatrium/Fuajee</v>
      </c>
      <c r="E4" s="54">
        <f>IF(Eksplikatsioon!F6=0,"",Eksplikatsioon!F6)</f>
        <v>48.1</v>
      </c>
      <c r="F4" s="23" t="str">
        <f>IF(Eksplikatsioon!H6=0,"",Eksplikatsioon!H6)</f>
        <v/>
      </c>
      <c r="G4" s="23" t="str">
        <f>IF(Eksplikatsioon!J6=0,"",Eksplikatsioon!J6)</f>
        <v>Ühiskasutuses hoone pind</v>
      </c>
      <c r="H4" s="23" t="str">
        <f>IF(Eksplikatsioon!K6=0,"",Eksplikatsioon!K6)</f>
        <v/>
      </c>
      <c r="I4" s="23" t="str">
        <f>IF(Eksplikatsioon!L6=0,"",Eksplikatsioon!L6)</f>
        <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AW9" si="1">IF(BF4&lt;&gt;"",BF4,IF(BF3&lt;&gt;"","Aktiivne vakantsus",IF(AW3="Aktiivne vakantsus","Üüritav pind kokku",IF(AW3="Üüritav pind kokku","Passiivne vakantsus",""))))</f>
        <v>Sotsiaalkindlustusamet</v>
      </c>
      <c r="AX4" s="37" t="str">
        <f t="shared" ref="AX4:AX9" si="2">IF(BG4&lt;&gt;"",BG4,"")</f>
        <v/>
      </c>
      <c r="AY4" s="35">
        <f>IF(BF4&lt;&gt;"",IF(SUMIFS(E:E,H:H,AW4,G:G,"Ainukasutuses pind",C:C,"ÜÜRITAV PIND")=0,0,SUMIFS(E:E,H:H,AW4,G:G,"Ainukasutuses pind",C:C,"ÜÜRITAV PIND")),IF(AW4="Aktiivne vakantsus",SUMIFS(E:E,C:C,"üüritav pind",G:G,"ainukasutuses pind")-SUM($AY$2:AY3),IF(AW4="Üüritav pind kokku",SUM($AY$2:AY3),"")))</f>
        <v>161.60000000000002</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3.8715385698664644</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84.541121400223901</v>
      </c>
      <c r="BB4" s="35">
        <f ca="1">IF(OR(BF4&lt;&gt;"",AW4="Aktiivne vakantsus"),IFERROR(SUM(INDIRECT("r3c"&amp;MATCH($AW4,AC$2:AU$2,0)+28,FALSE):INDIRECT("r1002c"&amp;MATCH($AW4,AC$2:AU$2,0)+28,FALSE)),0),IF(AW4="Üüritav pind kokku",SUM($BB$2:BB3),""))</f>
        <v>26.4</v>
      </c>
      <c r="BC4" s="35">
        <f t="shared" ref="BC4:BC9" ca="1" si="3">IF(AW4="Passiivne vakantsus",SUMIFS(E:E,C:C,"PASSIIVNE VAKANTSUS"),IF(AW4="Üüritav pind kokku",SUM(AY4:BB4),IF(AW4&lt;&gt;"",SUM(AY4:BB4),"")))</f>
        <v>276.41265997009037</v>
      </c>
      <c r="BD4" s="45">
        <f t="shared" ref="BD4:BD9" ca="1" si="4">IFERROR(IF(AND(AW4&lt;&gt;"passiivne vakantsus"),BC4/(SUMIFS(BC:BC,AW:AW,"Üüritav pind kokku")),""),"")</f>
        <v>0.17637357068025164</v>
      </c>
      <c r="BF4" s="36" t="s">
        <v>145</v>
      </c>
      <c r="BG4" s="36"/>
    </row>
    <row r="5" spans="1:59" x14ac:dyDescent="0.25">
      <c r="A5" s="23" t="str">
        <f>IF(Eksplikatsioon!A7=0,"",Eksplikatsioon!A7)</f>
        <v>01</v>
      </c>
      <c r="B5" s="56" t="str">
        <f>IF(Eksplikatsioon!B7=0,"",Eksplikatsioon!B7)</f>
        <v>103</v>
      </c>
      <c r="C5" s="23" t="str">
        <f>IF(Eksplikatsioon!C7=0,"",Eksplikatsioon!C7)</f>
        <v>VERTIKAALSETE ÜHENDUSTEEDE PIND</v>
      </c>
      <c r="D5" s="23" t="str">
        <f>IF(Eksplikatsioon!D7=0,"",Eksplikatsioon!D7)</f>
        <v>Lift</v>
      </c>
      <c r="E5" s="54">
        <f>IF(Eksplikatsioon!F7=0,"",Eksplikatsioon!F7)</f>
        <v>4.0999999999999996</v>
      </c>
      <c r="F5" s="23" t="str">
        <f>IF(Eksplikatsioon!H7=0,"",Eksplikatsioon!H7)</f>
        <v/>
      </c>
      <c r="G5" s="23" t="str">
        <f>IF(Eksplikatsioon!J7=0,"",Eksplikatsioon!J7)</f>
        <v/>
      </c>
      <c r="H5" s="23" t="str">
        <f>IF(Eksplikatsioon!K7=0,"",Eksplikatsioon!K7)</f>
        <v/>
      </c>
      <c r="I5" s="23" t="str">
        <f>IF(Eksplikatsioon!L7=0,"",Eksplikatsioon!L7)</f>
        <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si="1"/>
        <v>Põllumajandus- ja Toiduamet</v>
      </c>
      <c r="AX5" s="37" t="str">
        <f t="shared" si="2"/>
        <v/>
      </c>
      <c r="AY5" s="35">
        <f>IF(BF5&lt;&gt;"",IF(SUMIFS(E:E,H:H,AW5,G:G,"Ainukasutuses pind",C:C,"ÜÜRITAV PIND")=0,0,SUMIFS(E:E,H:H,AW5,G:G,"Ainukasutuses pind",C:C,"ÜÜRITAV PIND")),IF(AW5="Aktiivne vakantsus",SUMIFS(E:E,C:C,"üüritav pind",G:G,"ainukasutuses pind")-SUM($AY$2:AY4),IF(AW5="Üüritav pind kokku",SUM($AY$2:AY4),"")))</f>
        <v>303.59999999999997</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4.5476744905875295</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158.82849292764831</v>
      </c>
      <c r="BB5" s="35">
        <f ca="1">IF(OR(BF5&lt;&gt;"",AW5="Aktiivne vakantsus"),IFERROR(SUM(INDIRECT("r3c"&amp;MATCH($AW5,AC$2:AU$2,0)+28,FALSE):INDIRECT("r1002c"&amp;MATCH($AW5,AC$2:AU$2,0)+28,FALSE)),0),IF(AW5="Üüritav pind kokku",SUM($BB$2:BB4),""))</f>
        <v>0</v>
      </c>
      <c r="BC5" s="35">
        <f t="shared" ca="1" si="3"/>
        <v>466.97616741823583</v>
      </c>
      <c r="BD5" s="45">
        <f t="shared" ca="1" si="4"/>
        <v>0.29796845802592892</v>
      </c>
      <c r="BF5" s="36" t="s">
        <v>158</v>
      </c>
      <c r="BG5" s="36"/>
    </row>
    <row r="6" spans="1:59" x14ac:dyDescent="0.25">
      <c r="A6" s="23" t="str">
        <f>IF(Eksplikatsioon!A8=0,"",Eksplikatsioon!A8)</f>
        <v>01</v>
      </c>
      <c r="B6" s="56" t="str">
        <f>IF(Eksplikatsioon!B8=0,"",Eksplikatsioon!B8)</f>
        <v>104</v>
      </c>
      <c r="C6" s="23" t="str">
        <f>IF(Eksplikatsioon!C8=0,"",Eksplikatsioon!C8)</f>
        <v>VERTIKAALSETE ÜHENDUSTEEDE PIND</v>
      </c>
      <c r="D6" s="23" t="str">
        <f>IF(Eksplikatsioon!D8=0,"",Eksplikatsioon!D8)</f>
        <v>Trepp/Trepikoda</v>
      </c>
      <c r="E6" s="54">
        <f>IF(Eksplikatsioon!F8=0,"",Eksplikatsioon!F8)</f>
        <v>9.3000000000000007</v>
      </c>
      <c r="F6" s="23" t="str">
        <f>IF(Eksplikatsioon!H8=0,"",Eksplikatsioon!H8)</f>
        <v/>
      </c>
      <c r="G6" s="23" t="str">
        <f>IF(Eksplikatsioon!J8=0,"",Eksplikatsioon!J8)</f>
        <v/>
      </c>
      <c r="H6" s="23" t="str">
        <f>IF(Eksplikatsioon!K8=0,"",Eksplikatsioon!K8)</f>
        <v/>
      </c>
      <c r="I6" s="23" t="str">
        <f>IF(Eksplikatsioon!L8=0,"",Eksplikatsioon!L8)</f>
        <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1"/>
        <v>Keskkonnaamet</v>
      </c>
      <c r="AX6" s="37" t="str">
        <f t="shared" si="2"/>
        <v/>
      </c>
      <c r="AY6" s="35">
        <f>IF(BF6&lt;&gt;"",IF(SUMIFS(E:E,H:H,AW6,G:G,"Ainukasutuses pind",C:C,"ÜÜRITAV PIND")=0,0,SUMIFS(E:E,H:H,AW6,G:G,"Ainukasutuses pind",C:C,"ÜÜRITAV PIND")),IF(AW6="Aktiivne vakantsus",SUMIFS(E:E,C:C,"üüritav pind",G:G,"ainukasutuses pind")-SUM($AY$2:AY5),IF(AW6="Üüritav pind kokku",SUM($AY$2:AY5),"")))</f>
        <v>221.79999999999998</v>
      </c>
      <c r="AZ6" s="35">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3.8590355713782358</v>
      </c>
      <c r="BA6" s="35">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116.03478172382214</v>
      </c>
      <c r="BB6" s="35">
        <f ca="1">IF(OR(BF6&lt;&gt;"",AW6="Aktiivne vakantsus"),IFERROR(SUM(INDIRECT("r3c"&amp;MATCH($AW6,AC$2:AU$2,0)+28,FALSE):INDIRECT("r1002c"&amp;MATCH($AW6,AC$2:AU$2,0)+28,FALSE)),0),IF(AW6="Üüritav pind kokku",SUM($BB$2:BB5),""))</f>
        <v>0</v>
      </c>
      <c r="BC6" s="35">
        <f t="shared" ca="1" si="3"/>
        <v>341.69381729520035</v>
      </c>
      <c r="BD6" s="45">
        <f t="shared" ca="1" si="4"/>
        <v>0.21802821420061277</v>
      </c>
      <c r="BF6" s="36" t="s">
        <v>177</v>
      </c>
      <c r="BG6" s="36"/>
    </row>
    <row r="7" spans="1:59" x14ac:dyDescent="0.25">
      <c r="A7" s="23" t="str">
        <f>IF(Eksplikatsioon!A9=0,"",Eksplikatsioon!A9)</f>
        <v>01</v>
      </c>
      <c r="B7" s="56" t="str">
        <f>IF(Eksplikatsioon!B9=0,"",Eksplikatsioon!B9)</f>
        <v>105</v>
      </c>
      <c r="C7" s="23" t="str">
        <f>IF(Eksplikatsioon!C9=0,"",Eksplikatsioon!C9)</f>
        <v>ÜÜRITAV PIND</v>
      </c>
      <c r="D7" s="23" t="str">
        <f>IF(Eksplikatsioon!D9=0,"",Eksplikatsioon!D9)</f>
        <v>Tuulekoda</v>
      </c>
      <c r="E7" s="54">
        <f>IF(Eksplikatsioon!F9=0,"",Eksplikatsioon!F9)</f>
        <v>3.7</v>
      </c>
      <c r="F7" s="23" t="str">
        <f>IF(Eksplikatsioon!H9=0,"",Eksplikatsioon!H9)</f>
        <v/>
      </c>
      <c r="G7" s="23" t="str">
        <f>IF(Eksplikatsioon!J9=0,"",Eksplikatsioon!J9)</f>
        <v>Ühiskasutuses hoone pind</v>
      </c>
      <c r="H7" s="23" t="str">
        <f>IF(Eksplikatsioon!K9=0,"",Eksplikatsioon!K9)</f>
        <v/>
      </c>
      <c r="I7" s="23" t="str">
        <f>IF(Eksplikatsioon!L9=0,"",Eksplikatsioon!L9)</f>
        <v/>
      </c>
      <c r="J7" s="29" t="str">
        <f>IFERROR(IF($G7=Tabelid!$L$6,Eksplikatsioon!O9/SUM(Eksplikatsioon!$O9:'Eksplikatsioon'!$AG9),IF($G7=Tabelid!$L$4,IFERROR(SUMIFS($E:$E,$G:$G,Tabelid!$L$1,$C:$C,Tabelid!$J$4,$H:$H,J$2,$A:$A,$A7)/SUMIFS($E:$E,$G:$G,Tabelid!$L$1,$C:$C,Tabelid!$J$4,$A:$A,$A7),0),IF($G7=Tabelid!$L$5,IFERROR(SUMIFS($E:$E,$G:$G,Tabelid!$L$1,$C:$C,Tabelid!$J$4,$H:$H,J$2)/SUMIFS($E:$E,$G:$G,Tabelid!$L$1,$C:$C,Tabelid!$J$4),0),""))),"")</f>
        <v/>
      </c>
      <c r="K7" s="29" t="str">
        <f>IFERROR(IF($G7=Tabelid!$L$6,Eksplikatsioon!P9/SUM(Eksplikatsioon!$O9:'Eksplikatsioon'!$AG9),IF($G7=Tabelid!$L$4,IFERROR(SUMIFS($E:$E,$G:$G,Tabelid!$L$1,$C:$C,Tabelid!$J$4,$H:$H,K$2,$A:$A,$A7)/SUMIFS($E:$E,$G:$G,Tabelid!$L$1,$C:$C,Tabelid!$J$4,$A:$A,$A7),0),IF($G7=Tabelid!$L$5,IFERROR(SUMIFS($E:$E,$G:$G,Tabelid!$L$1,$C:$C,Tabelid!$J$4,$H:$H,K$2)/SUMIFS($E:$E,$G:$G,Tabelid!$L$1,$C:$C,Tabelid!$J$4),0),""))),"")</f>
        <v/>
      </c>
      <c r="L7" s="29" t="str">
        <f>IFERROR(IF($G7=Tabelid!$L$6,Eksplikatsioon!Q9/SUM(Eksplikatsioon!$O9:'Eksplikatsioon'!$AG9),IF($G7=Tabelid!$L$4,IFERROR(SUMIFS($E:$E,$G:$G,Tabelid!$L$1,$C:$C,Tabelid!$J$4,$H:$H,L$2,$A:$A,$A7)/SUMIFS($E:$E,$G:$G,Tabelid!$L$1,$C:$C,Tabelid!$J$4,$A:$A,$A7),0),IF($G7=Tabelid!$L$5,IFERROR(SUMIFS($E:$E,$G:$G,Tabelid!$L$1,$C:$C,Tabelid!$J$4,$H:$H,L$2)/SUMIFS($E:$E,$G:$G,Tabelid!$L$1,$C:$C,Tabelid!$J$4),0),""))),"")</f>
        <v/>
      </c>
      <c r="M7" s="29" t="str">
        <f>IFERROR(IF($G7=Tabelid!$L$6,Eksplikatsioon!R9/SUM(Eksplikatsioon!$O9:'Eksplikatsioon'!$AG9),IF($G7=Tabelid!$L$4,IFERROR(SUMIFS($E:$E,$G:$G,Tabelid!$L$1,$C:$C,Tabelid!$J$4,$H:$H,M$2,$A:$A,$A7)/SUMIFS($E:$E,$G:$G,Tabelid!$L$1,$C:$C,Tabelid!$J$4,$A:$A,$A7),0),IF($G7=Tabelid!$L$5,IFERROR(SUMIFS($E:$E,$G:$G,Tabelid!$L$1,$C:$C,Tabelid!$J$4,$H:$H,M$2)/SUMIFS($E:$E,$G:$G,Tabelid!$L$1,$C:$C,Tabelid!$J$4),0),""))),"")</f>
        <v/>
      </c>
      <c r="N7" s="29" t="str">
        <f>IFERROR(IF($G7=Tabelid!$L$6,Eksplikatsioon!S9/SUM(Eksplikatsioon!$O9:'Eksplikatsioon'!$AG9),IF($G7=Tabelid!$L$4,IFERROR(SUMIFS($E:$E,$G:$G,Tabelid!$L$1,$C:$C,Tabelid!$J$4,$H:$H,N$2,$A:$A,$A7)/SUMIFS($E:$E,$G:$G,Tabelid!$L$1,$C:$C,Tabelid!$J$4,$A:$A,$A7),0),IF($G7=Tabelid!$L$5,IFERROR(SUMIFS($E:$E,$G:$G,Tabelid!$L$1,$C:$C,Tabelid!$J$4,$H:$H,N$2)/SUMIFS($E:$E,$G:$G,Tabelid!$L$1,$C:$C,Tabelid!$J$4),0),""))),"")</f>
        <v/>
      </c>
      <c r="O7" s="29" t="str">
        <f>IFERROR(IF($G7=Tabelid!$L$6,Eksplikatsioon!T9/SUM(Eksplikatsioon!$O9:'Eksplikatsioon'!$AG9),IF($G7=Tabelid!$L$4,IFERROR(SUMIFS($E:$E,$G:$G,Tabelid!$L$1,$C:$C,Tabelid!$J$4,$H:$H,O$2,$A:$A,$A7)/SUMIFS($E:$E,$G:$G,Tabelid!$L$1,$C:$C,Tabelid!$J$4,$A:$A,$A7),0),IF($G7=Tabelid!$L$5,IFERROR(SUMIFS($E:$E,$G:$G,Tabelid!$L$1,$C:$C,Tabelid!$J$4,$H:$H,O$2)/SUMIFS($E:$E,$G:$G,Tabelid!$L$1,$C:$C,Tabelid!$J$4),0),""))),"")</f>
        <v/>
      </c>
      <c r="P7" s="29" t="str">
        <f>IFERROR(IF($G7=Tabelid!$L$6,Eksplikatsioon!U9/SUM(Eksplikatsioon!$O9:'Eksplikatsioon'!$AG9),IF($G7=Tabelid!$L$4,IFERROR(SUMIFS($E:$E,$G:$G,Tabelid!$L$1,$C:$C,Tabelid!$J$4,$H:$H,P$2,$A:$A,$A7)/SUMIFS($E:$E,$G:$G,Tabelid!$L$1,$C:$C,Tabelid!$J$4,$A:$A,$A7),0),IF($G7=Tabelid!$L$5,IFERROR(SUMIFS($E:$E,$G:$G,Tabelid!$L$1,$C:$C,Tabelid!$J$4,$H:$H,P$2)/SUMIFS($E:$E,$G:$G,Tabelid!$L$1,$C:$C,Tabelid!$J$4),0),""))),"")</f>
        <v/>
      </c>
      <c r="Q7" s="29" t="str">
        <f>IFERROR(IF($G7=Tabelid!$L$6,Eksplikatsioon!V9/SUM(Eksplikatsioon!$O9:'Eksplikatsioon'!$AG9),IF($G7=Tabelid!$L$4,IFERROR(SUMIFS($E:$E,$G:$G,Tabelid!$L$1,$C:$C,Tabelid!$J$4,$H:$H,Q$2,$A:$A,$A7)/SUMIFS($E:$E,$G:$G,Tabelid!$L$1,$C:$C,Tabelid!$J$4,$A:$A,$A7),0),IF($G7=Tabelid!$L$5,IFERROR(SUMIFS($E:$E,$G:$G,Tabelid!$L$1,$C:$C,Tabelid!$J$4,$H:$H,Q$2)/SUMIFS($E:$E,$G:$G,Tabelid!$L$1,$C:$C,Tabelid!$J$4),0),""))),"")</f>
        <v/>
      </c>
      <c r="R7" s="29" t="str">
        <f>IFERROR(IF($G7=Tabelid!$L$6,Eksplikatsioon!W9/SUM(Eksplikatsioon!$O9:'Eksplikatsioon'!$AG9),IF($G7=Tabelid!$L$4,IFERROR(SUMIFS($E:$E,$G:$G,Tabelid!$L$1,$C:$C,Tabelid!$J$4,$H:$H,R$2,$A:$A,$A7)/SUMIFS($E:$E,$G:$G,Tabelid!$L$1,$C:$C,Tabelid!$J$4,$A:$A,$A7),0),IF($G7=Tabelid!$L$5,IFERROR(SUMIFS($E:$E,$G:$G,Tabelid!$L$1,$C:$C,Tabelid!$J$4,$H:$H,R$2)/SUMIFS($E:$E,$G:$G,Tabelid!$L$1,$C:$C,Tabelid!$J$4),0),""))),"")</f>
        <v/>
      </c>
      <c r="S7" s="29" t="str">
        <f>IFERROR(IF($G7=Tabelid!$L$6,Eksplikatsioon!X9/SUM(Eksplikatsioon!$O9:'Eksplikatsioon'!$AG9),IF($G7=Tabelid!$L$4,IFERROR(SUMIFS($E:$E,$G:$G,Tabelid!$L$1,$C:$C,Tabelid!$J$4,$H:$H,S$2,$A:$A,$A7)/SUMIFS($E:$E,$G:$G,Tabelid!$L$1,$C:$C,Tabelid!$J$4,$A:$A,$A7),0),IF($G7=Tabelid!$L$5,IFERROR(SUMIFS($E:$E,$G:$G,Tabelid!$L$1,$C:$C,Tabelid!$J$4,$H:$H,S$2)/SUMIFS($E:$E,$G:$G,Tabelid!$L$1,$C:$C,Tabelid!$J$4),0),""))),"")</f>
        <v/>
      </c>
      <c r="T7" s="29" t="str">
        <f>IFERROR(IF($G7=Tabelid!$L$6,Eksplikatsioon!Y9/SUM(Eksplikatsioon!$O9:'Eksplikatsioon'!$AG9),IF($G7=Tabelid!$L$4,IFERROR(SUMIFS($E:$E,$G:$G,Tabelid!$L$1,$C:$C,Tabelid!$J$4,$H:$H,T$2,$A:$A,$A7)/SUMIFS($E:$E,$G:$G,Tabelid!$L$1,$C:$C,Tabelid!$J$4,$A:$A,$A7),0),IF($G7=Tabelid!$L$5,IFERROR(SUMIFS($E:$E,$G:$G,Tabelid!$L$1,$C:$C,Tabelid!$J$4,$H:$H,T$2)/SUMIFS($E:$E,$G:$G,Tabelid!$L$1,$C:$C,Tabelid!$J$4),0),""))),"")</f>
        <v/>
      </c>
      <c r="U7" s="29" t="str">
        <f>IFERROR(IF($G7=Tabelid!$L$6,Eksplikatsioon!Z9/SUM(Eksplikatsioon!$O9:'Eksplikatsioon'!$AG9),IF($G7=Tabelid!$L$4,IFERROR(SUMIFS($E:$E,$G:$G,Tabelid!$L$1,$C:$C,Tabelid!$J$4,$H:$H,U$2,$A:$A,$A7)/SUMIFS($E:$E,$G:$G,Tabelid!$L$1,$C:$C,Tabelid!$J$4,$A:$A,$A7),0),IF($G7=Tabelid!$L$5,IFERROR(SUMIFS($E:$E,$G:$G,Tabelid!$L$1,$C:$C,Tabelid!$J$4,$H:$H,U$2)/SUMIFS($E:$E,$G:$G,Tabelid!$L$1,$C:$C,Tabelid!$J$4),0),""))),"")</f>
        <v/>
      </c>
      <c r="V7" s="29" t="str">
        <f>IFERROR(IF($G7=Tabelid!$L$6,Eksplikatsioon!AA9/SUM(Eksplikatsioon!$O9:'Eksplikatsioon'!$AG9),IF($G7=Tabelid!$L$4,IFERROR(SUMIFS($E:$E,$G:$G,Tabelid!$L$1,$C:$C,Tabelid!$J$4,$H:$H,V$2,$A:$A,$A7)/SUMIFS($E:$E,$G:$G,Tabelid!$L$1,$C:$C,Tabelid!$J$4,$A:$A,$A7),0),IF($G7=Tabelid!$L$5,IFERROR(SUMIFS($E:$E,$G:$G,Tabelid!$L$1,$C:$C,Tabelid!$J$4,$H:$H,V$2)/SUMIFS($E:$E,$G:$G,Tabelid!$L$1,$C:$C,Tabelid!$J$4),0),""))),"")</f>
        <v/>
      </c>
      <c r="W7" s="29" t="str">
        <f>IFERROR(IF($G7=Tabelid!$L$6,Eksplikatsioon!AB9/SUM(Eksplikatsioon!$O9:'Eksplikatsioon'!$AG9),IF($G7=Tabelid!$L$4,IFERROR(SUMIFS($E:$E,$G:$G,Tabelid!$L$1,$C:$C,Tabelid!$J$4,$H:$H,W$2,$A:$A,$A7)/SUMIFS($E:$E,$G:$G,Tabelid!$L$1,$C:$C,Tabelid!$J$4,$A:$A,$A7),0),IF($G7=Tabelid!$L$5,IFERROR(SUMIFS($E:$E,$G:$G,Tabelid!$L$1,$C:$C,Tabelid!$J$4,$H:$H,W$2)/SUMIFS($E:$E,$G:$G,Tabelid!$L$1,$C:$C,Tabelid!$J$4),0),""))),"")</f>
        <v/>
      </c>
      <c r="X7" s="29" t="str">
        <f>IFERROR(IF($G7=Tabelid!$L$6,Eksplikatsioon!AC9/SUM(Eksplikatsioon!$O9:'Eksplikatsioon'!$AG9),IF($G7=Tabelid!$L$4,IFERROR(SUMIFS($E:$E,$G:$G,Tabelid!$L$1,$C:$C,Tabelid!$J$4,$H:$H,X$2,$A:$A,$A7)/SUMIFS($E:$E,$G:$G,Tabelid!$L$1,$C:$C,Tabelid!$J$4,$A:$A,$A7),0),IF($G7=Tabelid!$L$5,IFERROR(SUMIFS($E:$E,$G:$G,Tabelid!$L$1,$C:$C,Tabelid!$J$4,$H:$H,X$2)/SUMIFS($E:$E,$G:$G,Tabelid!$L$1,$C:$C,Tabelid!$J$4),0),""))),"")</f>
        <v/>
      </c>
      <c r="Y7" s="29" t="str">
        <f>IFERROR(IF($G7=Tabelid!$L$6,Eksplikatsioon!AD9/SUM(Eksplikatsioon!$O9:'Eksplikatsioon'!$AG9),IF($G7=Tabelid!$L$4,IFERROR(SUMIFS($E:$E,$G:$G,Tabelid!$L$1,$C:$C,Tabelid!$J$4,$H:$H,Y$2,$A:$A,$A7)/SUMIFS($E:$E,$G:$G,Tabelid!$L$1,$C:$C,Tabelid!$J$4,$A:$A,$A7),0),IF($G7=Tabelid!$L$5,IFERROR(SUMIFS($E:$E,$G:$G,Tabelid!$L$1,$C:$C,Tabelid!$J$4,$H:$H,Y$2)/SUMIFS($E:$E,$G:$G,Tabelid!$L$1,$C:$C,Tabelid!$J$4),0),""))),"")</f>
        <v/>
      </c>
      <c r="Z7" s="29" t="str">
        <f>IFERROR(IF($G7=Tabelid!$L$6,Eksplikatsioon!AE9/SUM(Eksplikatsioon!$O9:'Eksplikatsioon'!$AG9),IF($G7=Tabelid!$L$4,IFERROR(SUMIFS($E:$E,$G:$G,Tabelid!$L$1,$C:$C,Tabelid!$J$4,$H:$H,Z$2,$A:$A,$A7)/SUMIFS($E:$E,$G:$G,Tabelid!$L$1,$C:$C,Tabelid!$J$4,$A:$A,$A7),0),IF($G7=Tabelid!$L$5,IFERROR(SUMIFS($E:$E,$G:$G,Tabelid!$L$1,$C:$C,Tabelid!$J$4,$H:$H,Z$2)/SUMIFS($E:$E,$G:$G,Tabelid!$L$1,$C:$C,Tabelid!$J$4),0),""))),"")</f>
        <v/>
      </c>
      <c r="AA7" s="29" t="str">
        <f>IFERROR(IF($G7=Tabelid!$L$6,Eksplikatsioon!AF9/SUM(Eksplikatsioon!$O9:'Eksplikatsioon'!$AG9),IF($G7=Tabelid!$L$4,IFERROR(SUMIFS($E:$E,$G:$G,Tabelid!$L$1,$C:$C,Tabelid!$J$4,$H:$H,AA$2,$A:$A,$A7)/SUMIFS($E:$E,$G:$G,Tabelid!$L$1,$C:$C,Tabelid!$J$4,$A:$A,$A7),0),IF($G7=Tabelid!$L$5,IFERROR(SUMIFS($E:$E,$G:$G,Tabelid!$L$1,$C:$C,Tabelid!$J$4,$H:$H,AA$2)/SUMIFS($E:$E,$G:$G,Tabelid!$L$1,$C:$C,Tabelid!$J$4),0),""))),"")</f>
        <v/>
      </c>
      <c r="AB7" s="29" t="str">
        <f>IFERROR(IF($G7=Tabelid!$L$6,Eksplikatsioon!AG9/SUM(Eksplikatsioon!$O9:'Eksplikatsioon'!$AG9),IF($G7=Tabelid!$L$4,IFERROR(SUMIFS($E:$E,$G:$G,Tabelid!$L$1,$C:$C,Tabelid!$J$4,$H:$H,AB$2,$A:$A,$A7)/SUMIFS($E:$E,$G:$G,Tabelid!$L$1,$C:$C,Tabelid!$J$4,$A:$A,$A7),0),IF($G7=Tabelid!$L$5,IFERROR(SUMIFS($E:$E,$G:$G,Tabelid!$L$1,$C:$C,Tabelid!$J$4,$H:$H,AB$2)/SUMIFS($E:$E,$G:$G,Tabelid!$L$1,$C:$C,Tabelid!$J$4),0),""))),"")</f>
        <v/>
      </c>
      <c r="AC7" s="29" t="str">
        <f>IFERROR(IF($G7=Tabelid!$L$6,$E7*J7,IFERROR($E7*J7/SUM($J7:$AB7)*(Eksplikatsioon!O9)/SUMPRODUCT($J7:$AB7,Eksplikatsioon!$O9:$AG9),"")),"")</f>
        <v/>
      </c>
      <c r="AD7" s="29" t="str">
        <f>IFERROR(IF($G7=Tabelid!$L$6,$E7*K7,IFERROR($E7*K7/SUM($J7:$AB7)*(Eksplikatsioon!P9)/SUMPRODUCT($J7:$AB7,Eksplikatsioon!$O9:$AG9),"")),"")</f>
        <v/>
      </c>
      <c r="AE7" s="29" t="str">
        <f>IFERROR(IF($G7=Tabelid!$L$6,$E7*L7,IFERROR($E7*L7/SUM($J7:$AB7)*(Eksplikatsioon!Q9)/SUMPRODUCT($J7:$AB7,Eksplikatsioon!$O9:$AG9),"")),"")</f>
        <v/>
      </c>
      <c r="AF7" s="29" t="str">
        <f>IFERROR(IF($G7=Tabelid!$L$6,$E7*M7,IFERROR($E7*M7/SUM($J7:$AB7)*(Eksplikatsioon!R9)/SUMPRODUCT($J7:$AB7,Eksplikatsioon!$O9:$AG9),"")),"")</f>
        <v/>
      </c>
      <c r="AG7" s="29" t="str">
        <f>IFERROR(IF($G7=Tabelid!$L$6,$E7*N7,IFERROR($E7*N7/SUM($J7:$AB7)*(Eksplikatsioon!S9)/SUMPRODUCT($J7:$AB7,Eksplikatsioon!$O9:$AG9),"")),"")</f>
        <v/>
      </c>
      <c r="AH7" s="29" t="str">
        <f>IFERROR(IF($G7=Tabelid!$L$6,$E7*O7,IFERROR($E7*O7/SUM($J7:$AB7)*(Eksplikatsioon!T9)/SUMPRODUCT($J7:$AB7,Eksplikatsioon!$O9:$AG9),"")),"")</f>
        <v/>
      </c>
      <c r="AI7" s="29" t="str">
        <f>IFERROR(IF($G7=Tabelid!$L$6,$E7*P7,IFERROR($E7*P7/SUM($J7:$AB7)*(Eksplikatsioon!U9)/SUMPRODUCT($J7:$AB7,Eksplikatsioon!$O9:$AG9),"")),"")</f>
        <v/>
      </c>
      <c r="AJ7" s="29" t="str">
        <f>IFERROR(IF($G7=Tabelid!$L$6,$E7*Q7,IFERROR($E7*Q7/SUM($J7:$AB7)*(Eksplikatsioon!V9)/SUMPRODUCT($J7:$AB7,Eksplikatsioon!$O9:$AG9),"")),"")</f>
        <v/>
      </c>
      <c r="AK7" s="29" t="str">
        <f>IFERROR(IF($G7=Tabelid!$L$6,$E7*R7,IFERROR($E7*R7/SUM($J7:$AB7)*(Eksplikatsioon!W9)/SUMPRODUCT($J7:$AB7,Eksplikatsioon!$O9:$AG9),"")),"")</f>
        <v/>
      </c>
      <c r="AL7" s="29" t="str">
        <f>IFERROR(IF($G7=Tabelid!$L$6,$E7*S7,IFERROR($E7*S7/SUM($J7:$AB7)*(Eksplikatsioon!X9)/SUMPRODUCT($J7:$AB7,Eksplikatsioon!$O9:$AG9),"")),"")</f>
        <v/>
      </c>
      <c r="AM7" s="29" t="str">
        <f>IFERROR(IF($G7=Tabelid!$L$6,$E7*T7,IFERROR($E7*T7/SUM($J7:$AB7)*(Eksplikatsioon!Y9)/SUMPRODUCT($J7:$AB7,Eksplikatsioon!$O9:$AG9),"")),"")</f>
        <v/>
      </c>
      <c r="AN7" s="29" t="str">
        <f>IFERROR(IF($G7=Tabelid!$L$6,$E7*U7,IFERROR($E7*U7/SUM($J7:$AB7)*(Eksplikatsioon!Z9)/SUMPRODUCT($J7:$AB7,Eksplikatsioon!$O9:$AG9),"")),"")</f>
        <v/>
      </c>
      <c r="AO7" s="29" t="str">
        <f>IFERROR(IF($G7=Tabelid!$L$6,$E7*V7,IFERROR($E7*V7/SUM($J7:$AB7)*(Eksplikatsioon!AA9)/SUMPRODUCT($J7:$AB7,Eksplikatsioon!$O9:$AG9),"")),"")</f>
        <v/>
      </c>
      <c r="AP7" s="29" t="str">
        <f>IFERROR(IF($G7=Tabelid!$L$6,$E7*W7,IFERROR($E7*W7/SUM($J7:$AB7)*(Eksplikatsioon!AB9)/SUMPRODUCT($J7:$AB7,Eksplikatsioon!$O9:$AG9),"")),"")</f>
        <v/>
      </c>
      <c r="AQ7" s="29" t="str">
        <f>IFERROR(IF($G7=Tabelid!$L$6,$E7*X7,IFERROR($E7*X7/SUM($J7:$AB7)*(Eksplikatsioon!AC9)/SUMPRODUCT($J7:$AB7,Eksplikatsioon!$O9:$AG9),"")),"")</f>
        <v/>
      </c>
      <c r="AR7" s="29" t="str">
        <f>IFERROR(IF($G7=Tabelid!$L$6,$E7*Y7,IFERROR($E7*Y7/SUM($J7:$AB7)*(Eksplikatsioon!AD9)/SUMPRODUCT($J7:$AB7,Eksplikatsioon!$O9:$AG9),"")),"")</f>
        <v/>
      </c>
      <c r="AS7" s="29" t="str">
        <f>IFERROR(IF($G7=Tabelid!$L$6,$E7*Z7,IFERROR($E7*Z7/SUM($J7:$AB7)*(Eksplikatsioon!AE9)/SUMPRODUCT($J7:$AB7,Eksplikatsioon!$O9:$AG9),"")),"")</f>
        <v/>
      </c>
      <c r="AT7" s="29" t="str">
        <f>IFERROR(IF($G7=Tabelid!$L$6,$E7*AA7,IFERROR($E7*AA7/SUM($J7:$AB7)*(Eksplikatsioon!AF9)/SUMPRODUCT($J7:$AB7,Eksplikatsioon!$O9:$AG9),"")),"")</f>
        <v/>
      </c>
      <c r="AU7" s="29" t="str">
        <f>IFERROR(IF($G7=Tabelid!$L$6,$E7*AB7,IFERROR($E7*AB7/SUM($J7:$AB7)*(Eksplikatsioon!AG9)/SUMPRODUCT($J7:$AB7,Eksplikatsioon!$O9:$AG9),"")),"")</f>
        <v/>
      </c>
      <c r="AW7" s="37" t="str">
        <f t="shared" si="1"/>
        <v>Rahandusministeerium</v>
      </c>
      <c r="AX7" s="37" t="str">
        <f t="shared" si="2"/>
        <v/>
      </c>
      <c r="AY7" s="35">
        <f>IF(BF7&lt;&gt;"",IF(SUMIFS(E:E,H:H,AW7,G:G,"Ainukasutuses pind",C:C,"ÜÜRITAV PIND")=0,0,SUMIFS(E:E,H:H,AW7,G:G,"Ainukasutuses pind",C:C,"ÜÜRITAV PIND")),IF(AW7="Aktiivne vakantsus",SUMIFS(E:E,C:C,"üüritav pind",G:G,"ainukasutuses pind")-SUM($AY$2:AY6),IF(AW7="Üüritav pind kokku",SUM($AY$2:AY6),"")))</f>
        <v>98.3</v>
      </c>
      <c r="AZ7" s="35">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1.8098569818301886</v>
      </c>
      <c r="BA7" s="35">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51.425694515111438</v>
      </c>
      <c r="BB7" s="35">
        <f ca="1">IF(OR(BF7&lt;&gt;"",AW7="Aktiivne vakantsus"),IFERROR(SUM(INDIRECT("r3c"&amp;MATCH($AW7,AC$2:AU$2,0)+28,FALSE):INDIRECT("r1002c"&amp;MATCH($AW7,AC$2:AU$2,0)+28,FALSE)),0),IF(AW7="Üüritav pind kokku",SUM($BB$2:BB6),""))</f>
        <v>0</v>
      </c>
      <c r="BC7" s="35">
        <f t="shared" ca="1" si="3"/>
        <v>151.53555149694162</v>
      </c>
      <c r="BD7" s="45">
        <f t="shared" ca="1" si="4"/>
        <v>9.6691903711677907E-2</v>
      </c>
      <c r="BF7" s="36" t="s">
        <v>134</v>
      </c>
      <c r="BG7" s="36"/>
    </row>
    <row r="8" spans="1:59" x14ac:dyDescent="0.25">
      <c r="A8" s="23" t="str">
        <f>IF(Eksplikatsioon!A10=0,"",Eksplikatsioon!A10)</f>
        <v>01</v>
      </c>
      <c r="B8" s="56" t="str">
        <f>IF(Eksplikatsioon!B10=0,"",Eksplikatsioon!B10)</f>
        <v>105a</v>
      </c>
      <c r="C8" s="23" t="str">
        <f>IF(Eksplikatsioon!C10=0,"",Eksplikatsioon!C10)</f>
        <v>TEHNOPIND</v>
      </c>
      <c r="D8" s="23" t="str">
        <f>IF(Eksplikatsioon!D10=0,"",Eksplikatsioon!D10)</f>
        <v>Veemõõdusõlm</v>
      </c>
      <c r="E8" s="54">
        <f>IF(Eksplikatsioon!F10=0,"",Eksplikatsioon!F10)</f>
        <v>2.1</v>
      </c>
      <c r="F8" s="23" t="str">
        <f>IF(Eksplikatsioon!H10=0,"",Eksplikatsioon!H10)</f>
        <v/>
      </c>
      <c r="G8" s="23" t="str">
        <f>IF(Eksplikatsioon!J10=0,"",Eksplikatsioon!J10)</f>
        <v/>
      </c>
      <c r="H8" s="23" t="str">
        <f>IF(Eksplikatsioon!K10=0,"",Eksplikatsioon!K10)</f>
        <v/>
      </c>
      <c r="I8" s="23" t="str">
        <f>IF(Eksplikatsioon!L10=0,"",Eksplikatsioon!L10)</f>
        <v/>
      </c>
      <c r="J8" s="29" t="str">
        <f>IFERROR(IF($G8=Tabelid!$L$6,Eksplikatsioon!O10/SUM(Eksplikatsioon!$O10:'Eksplikatsioon'!$AG10),IF($G8=Tabelid!$L$4,IFERROR(SUMIFS($E:$E,$G:$G,Tabelid!$L$1,$C:$C,Tabelid!$J$4,$H:$H,J$2,$A:$A,$A8)/SUMIFS($E:$E,$G:$G,Tabelid!$L$1,$C:$C,Tabelid!$J$4,$A:$A,$A8),0),IF($G8=Tabelid!$L$5,IFERROR(SUMIFS($E:$E,$G:$G,Tabelid!$L$1,$C:$C,Tabelid!$J$4,$H:$H,J$2)/SUMIFS($E:$E,$G:$G,Tabelid!$L$1,$C:$C,Tabelid!$J$4),0),""))),"")</f>
        <v/>
      </c>
      <c r="K8" s="29" t="str">
        <f>IFERROR(IF($G8=Tabelid!$L$6,Eksplikatsioon!P10/SUM(Eksplikatsioon!$O10:'Eksplikatsioon'!$AG10),IF($G8=Tabelid!$L$4,IFERROR(SUMIFS($E:$E,$G:$G,Tabelid!$L$1,$C:$C,Tabelid!$J$4,$H:$H,K$2,$A:$A,$A8)/SUMIFS($E:$E,$G:$G,Tabelid!$L$1,$C:$C,Tabelid!$J$4,$A:$A,$A8),0),IF($G8=Tabelid!$L$5,IFERROR(SUMIFS($E:$E,$G:$G,Tabelid!$L$1,$C:$C,Tabelid!$J$4,$H:$H,K$2)/SUMIFS($E:$E,$G:$G,Tabelid!$L$1,$C:$C,Tabelid!$J$4),0),""))),"")</f>
        <v/>
      </c>
      <c r="L8" s="29" t="str">
        <f>IFERROR(IF($G8=Tabelid!$L$6,Eksplikatsioon!Q10/SUM(Eksplikatsioon!$O10:'Eksplikatsioon'!$AG10),IF($G8=Tabelid!$L$4,IFERROR(SUMIFS($E:$E,$G:$G,Tabelid!$L$1,$C:$C,Tabelid!$J$4,$H:$H,L$2,$A:$A,$A8)/SUMIFS($E:$E,$G:$G,Tabelid!$L$1,$C:$C,Tabelid!$J$4,$A:$A,$A8),0),IF($G8=Tabelid!$L$5,IFERROR(SUMIFS($E:$E,$G:$G,Tabelid!$L$1,$C:$C,Tabelid!$J$4,$H:$H,L$2)/SUMIFS($E:$E,$G:$G,Tabelid!$L$1,$C:$C,Tabelid!$J$4),0),""))),"")</f>
        <v/>
      </c>
      <c r="M8" s="29" t="str">
        <f>IFERROR(IF($G8=Tabelid!$L$6,Eksplikatsioon!R10/SUM(Eksplikatsioon!$O10:'Eksplikatsioon'!$AG10),IF($G8=Tabelid!$L$4,IFERROR(SUMIFS($E:$E,$G:$G,Tabelid!$L$1,$C:$C,Tabelid!$J$4,$H:$H,M$2,$A:$A,$A8)/SUMIFS($E:$E,$G:$G,Tabelid!$L$1,$C:$C,Tabelid!$J$4,$A:$A,$A8),0),IF($G8=Tabelid!$L$5,IFERROR(SUMIFS($E:$E,$G:$G,Tabelid!$L$1,$C:$C,Tabelid!$J$4,$H:$H,M$2)/SUMIFS($E:$E,$G:$G,Tabelid!$L$1,$C:$C,Tabelid!$J$4),0),""))),"")</f>
        <v/>
      </c>
      <c r="N8" s="29" t="str">
        <f>IFERROR(IF($G8=Tabelid!$L$6,Eksplikatsioon!S10/SUM(Eksplikatsioon!$O10:'Eksplikatsioon'!$AG10),IF($G8=Tabelid!$L$4,IFERROR(SUMIFS($E:$E,$G:$G,Tabelid!$L$1,$C:$C,Tabelid!$J$4,$H:$H,N$2,$A:$A,$A8)/SUMIFS($E:$E,$G:$G,Tabelid!$L$1,$C:$C,Tabelid!$J$4,$A:$A,$A8),0),IF($G8=Tabelid!$L$5,IFERROR(SUMIFS($E:$E,$G:$G,Tabelid!$L$1,$C:$C,Tabelid!$J$4,$H:$H,N$2)/SUMIFS($E:$E,$G:$G,Tabelid!$L$1,$C:$C,Tabelid!$J$4),0),""))),"")</f>
        <v/>
      </c>
      <c r="O8" s="29" t="str">
        <f>IFERROR(IF($G8=Tabelid!$L$6,Eksplikatsioon!T10/SUM(Eksplikatsioon!$O10:'Eksplikatsioon'!$AG10),IF($G8=Tabelid!$L$4,IFERROR(SUMIFS($E:$E,$G:$G,Tabelid!$L$1,$C:$C,Tabelid!$J$4,$H:$H,O$2,$A:$A,$A8)/SUMIFS($E:$E,$G:$G,Tabelid!$L$1,$C:$C,Tabelid!$J$4,$A:$A,$A8),0),IF($G8=Tabelid!$L$5,IFERROR(SUMIFS($E:$E,$G:$G,Tabelid!$L$1,$C:$C,Tabelid!$J$4,$H:$H,O$2)/SUMIFS($E:$E,$G:$G,Tabelid!$L$1,$C:$C,Tabelid!$J$4),0),""))),"")</f>
        <v/>
      </c>
      <c r="P8" s="29" t="str">
        <f>IFERROR(IF($G8=Tabelid!$L$6,Eksplikatsioon!U10/SUM(Eksplikatsioon!$O10:'Eksplikatsioon'!$AG10),IF($G8=Tabelid!$L$4,IFERROR(SUMIFS($E:$E,$G:$G,Tabelid!$L$1,$C:$C,Tabelid!$J$4,$H:$H,P$2,$A:$A,$A8)/SUMIFS($E:$E,$G:$G,Tabelid!$L$1,$C:$C,Tabelid!$J$4,$A:$A,$A8),0),IF($G8=Tabelid!$L$5,IFERROR(SUMIFS($E:$E,$G:$G,Tabelid!$L$1,$C:$C,Tabelid!$J$4,$H:$H,P$2)/SUMIFS($E:$E,$G:$G,Tabelid!$L$1,$C:$C,Tabelid!$J$4),0),""))),"")</f>
        <v/>
      </c>
      <c r="Q8" s="29" t="str">
        <f>IFERROR(IF($G8=Tabelid!$L$6,Eksplikatsioon!V10/SUM(Eksplikatsioon!$O10:'Eksplikatsioon'!$AG10),IF($G8=Tabelid!$L$4,IFERROR(SUMIFS($E:$E,$G:$G,Tabelid!$L$1,$C:$C,Tabelid!$J$4,$H:$H,Q$2,$A:$A,$A8)/SUMIFS($E:$E,$G:$G,Tabelid!$L$1,$C:$C,Tabelid!$J$4,$A:$A,$A8),0),IF($G8=Tabelid!$L$5,IFERROR(SUMIFS($E:$E,$G:$G,Tabelid!$L$1,$C:$C,Tabelid!$J$4,$H:$H,Q$2)/SUMIFS($E:$E,$G:$G,Tabelid!$L$1,$C:$C,Tabelid!$J$4),0),""))),"")</f>
        <v/>
      </c>
      <c r="R8" s="29" t="str">
        <f>IFERROR(IF($G8=Tabelid!$L$6,Eksplikatsioon!W10/SUM(Eksplikatsioon!$O10:'Eksplikatsioon'!$AG10),IF($G8=Tabelid!$L$4,IFERROR(SUMIFS($E:$E,$G:$G,Tabelid!$L$1,$C:$C,Tabelid!$J$4,$H:$H,R$2,$A:$A,$A8)/SUMIFS($E:$E,$G:$G,Tabelid!$L$1,$C:$C,Tabelid!$J$4,$A:$A,$A8),0),IF($G8=Tabelid!$L$5,IFERROR(SUMIFS($E:$E,$G:$G,Tabelid!$L$1,$C:$C,Tabelid!$J$4,$H:$H,R$2)/SUMIFS($E:$E,$G:$G,Tabelid!$L$1,$C:$C,Tabelid!$J$4),0),""))),"")</f>
        <v/>
      </c>
      <c r="S8" s="29" t="str">
        <f>IFERROR(IF($G8=Tabelid!$L$6,Eksplikatsioon!X10/SUM(Eksplikatsioon!$O10:'Eksplikatsioon'!$AG10),IF($G8=Tabelid!$L$4,IFERROR(SUMIFS($E:$E,$G:$G,Tabelid!$L$1,$C:$C,Tabelid!$J$4,$H:$H,S$2,$A:$A,$A8)/SUMIFS($E:$E,$G:$G,Tabelid!$L$1,$C:$C,Tabelid!$J$4,$A:$A,$A8),0),IF($G8=Tabelid!$L$5,IFERROR(SUMIFS($E:$E,$G:$G,Tabelid!$L$1,$C:$C,Tabelid!$J$4,$H:$H,S$2)/SUMIFS($E:$E,$G:$G,Tabelid!$L$1,$C:$C,Tabelid!$J$4),0),""))),"")</f>
        <v/>
      </c>
      <c r="T8" s="29" t="str">
        <f>IFERROR(IF($G8=Tabelid!$L$6,Eksplikatsioon!Y10/SUM(Eksplikatsioon!$O10:'Eksplikatsioon'!$AG10),IF($G8=Tabelid!$L$4,IFERROR(SUMIFS($E:$E,$G:$G,Tabelid!$L$1,$C:$C,Tabelid!$J$4,$H:$H,T$2,$A:$A,$A8)/SUMIFS($E:$E,$G:$G,Tabelid!$L$1,$C:$C,Tabelid!$J$4,$A:$A,$A8),0),IF($G8=Tabelid!$L$5,IFERROR(SUMIFS($E:$E,$G:$G,Tabelid!$L$1,$C:$C,Tabelid!$J$4,$H:$H,T$2)/SUMIFS($E:$E,$G:$G,Tabelid!$L$1,$C:$C,Tabelid!$J$4),0),""))),"")</f>
        <v/>
      </c>
      <c r="U8" s="29" t="str">
        <f>IFERROR(IF($G8=Tabelid!$L$6,Eksplikatsioon!Z10/SUM(Eksplikatsioon!$O10:'Eksplikatsioon'!$AG10),IF($G8=Tabelid!$L$4,IFERROR(SUMIFS($E:$E,$G:$G,Tabelid!$L$1,$C:$C,Tabelid!$J$4,$H:$H,U$2,$A:$A,$A8)/SUMIFS($E:$E,$G:$G,Tabelid!$L$1,$C:$C,Tabelid!$J$4,$A:$A,$A8),0),IF($G8=Tabelid!$L$5,IFERROR(SUMIFS($E:$E,$G:$G,Tabelid!$L$1,$C:$C,Tabelid!$J$4,$H:$H,U$2)/SUMIFS($E:$E,$G:$G,Tabelid!$L$1,$C:$C,Tabelid!$J$4),0),""))),"")</f>
        <v/>
      </c>
      <c r="V8" s="29" t="str">
        <f>IFERROR(IF($G8=Tabelid!$L$6,Eksplikatsioon!AA10/SUM(Eksplikatsioon!$O10:'Eksplikatsioon'!$AG10),IF($G8=Tabelid!$L$4,IFERROR(SUMIFS($E:$E,$G:$G,Tabelid!$L$1,$C:$C,Tabelid!$J$4,$H:$H,V$2,$A:$A,$A8)/SUMIFS($E:$E,$G:$G,Tabelid!$L$1,$C:$C,Tabelid!$J$4,$A:$A,$A8),0),IF($G8=Tabelid!$L$5,IFERROR(SUMIFS($E:$E,$G:$G,Tabelid!$L$1,$C:$C,Tabelid!$J$4,$H:$H,V$2)/SUMIFS($E:$E,$G:$G,Tabelid!$L$1,$C:$C,Tabelid!$J$4),0),""))),"")</f>
        <v/>
      </c>
      <c r="W8" s="29" t="str">
        <f>IFERROR(IF($G8=Tabelid!$L$6,Eksplikatsioon!AB10/SUM(Eksplikatsioon!$O10:'Eksplikatsioon'!$AG10),IF($G8=Tabelid!$L$4,IFERROR(SUMIFS($E:$E,$G:$G,Tabelid!$L$1,$C:$C,Tabelid!$J$4,$H:$H,W$2,$A:$A,$A8)/SUMIFS($E:$E,$G:$G,Tabelid!$L$1,$C:$C,Tabelid!$J$4,$A:$A,$A8),0),IF($G8=Tabelid!$L$5,IFERROR(SUMIFS($E:$E,$G:$G,Tabelid!$L$1,$C:$C,Tabelid!$J$4,$H:$H,W$2)/SUMIFS($E:$E,$G:$G,Tabelid!$L$1,$C:$C,Tabelid!$J$4),0),""))),"")</f>
        <v/>
      </c>
      <c r="X8" s="29" t="str">
        <f>IFERROR(IF($G8=Tabelid!$L$6,Eksplikatsioon!AC10/SUM(Eksplikatsioon!$O10:'Eksplikatsioon'!$AG10),IF($G8=Tabelid!$L$4,IFERROR(SUMIFS($E:$E,$G:$G,Tabelid!$L$1,$C:$C,Tabelid!$J$4,$H:$H,X$2,$A:$A,$A8)/SUMIFS($E:$E,$G:$G,Tabelid!$L$1,$C:$C,Tabelid!$J$4,$A:$A,$A8),0),IF($G8=Tabelid!$L$5,IFERROR(SUMIFS($E:$E,$G:$G,Tabelid!$L$1,$C:$C,Tabelid!$J$4,$H:$H,X$2)/SUMIFS($E:$E,$G:$G,Tabelid!$L$1,$C:$C,Tabelid!$J$4),0),""))),"")</f>
        <v/>
      </c>
      <c r="Y8" s="29" t="str">
        <f>IFERROR(IF($G8=Tabelid!$L$6,Eksplikatsioon!AD10/SUM(Eksplikatsioon!$O10:'Eksplikatsioon'!$AG10),IF($G8=Tabelid!$L$4,IFERROR(SUMIFS($E:$E,$G:$G,Tabelid!$L$1,$C:$C,Tabelid!$J$4,$H:$H,Y$2,$A:$A,$A8)/SUMIFS($E:$E,$G:$G,Tabelid!$L$1,$C:$C,Tabelid!$J$4,$A:$A,$A8),0),IF($G8=Tabelid!$L$5,IFERROR(SUMIFS($E:$E,$G:$G,Tabelid!$L$1,$C:$C,Tabelid!$J$4,$H:$H,Y$2)/SUMIFS($E:$E,$G:$G,Tabelid!$L$1,$C:$C,Tabelid!$J$4),0),""))),"")</f>
        <v/>
      </c>
      <c r="Z8" s="29" t="str">
        <f>IFERROR(IF($G8=Tabelid!$L$6,Eksplikatsioon!AE10/SUM(Eksplikatsioon!$O10:'Eksplikatsioon'!$AG10),IF($G8=Tabelid!$L$4,IFERROR(SUMIFS($E:$E,$G:$G,Tabelid!$L$1,$C:$C,Tabelid!$J$4,$H:$H,Z$2,$A:$A,$A8)/SUMIFS($E:$E,$G:$G,Tabelid!$L$1,$C:$C,Tabelid!$J$4,$A:$A,$A8),0),IF($G8=Tabelid!$L$5,IFERROR(SUMIFS($E:$E,$G:$G,Tabelid!$L$1,$C:$C,Tabelid!$J$4,$H:$H,Z$2)/SUMIFS($E:$E,$G:$G,Tabelid!$L$1,$C:$C,Tabelid!$J$4),0),""))),"")</f>
        <v/>
      </c>
      <c r="AA8" s="29" t="str">
        <f>IFERROR(IF($G8=Tabelid!$L$6,Eksplikatsioon!AF10/SUM(Eksplikatsioon!$O10:'Eksplikatsioon'!$AG10),IF($G8=Tabelid!$L$4,IFERROR(SUMIFS($E:$E,$G:$G,Tabelid!$L$1,$C:$C,Tabelid!$J$4,$H:$H,AA$2,$A:$A,$A8)/SUMIFS($E:$E,$G:$G,Tabelid!$L$1,$C:$C,Tabelid!$J$4,$A:$A,$A8),0),IF($G8=Tabelid!$L$5,IFERROR(SUMIFS($E:$E,$G:$G,Tabelid!$L$1,$C:$C,Tabelid!$J$4,$H:$H,AA$2)/SUMIFS($E:$E,$G:$G,Tabelid!$L$1,$C:$C,Tabelid!$J$4),0),""))),"")</f>
        <v/>
      </c>
      <c r="AB8" s="29" t="str">
        <f>IFERROR(IF($G8=Tabelid!$L$6,Eksplikatsioon!AG10/SUM(Eksplikatsioon!$O10:'Eksplikatsioon'!$AG10),IF($G8=Tabelid!$L$4,IFERROR(SUMIFS($E:$E,$G:$G,Tabelid!$L$1,$C:$C,Tabelid!$J$4,$H:$H,AB$2,$A:$A,$A8)/SUMIFS($E:$E,$G:$G,Tabelid!$L$1,$C:$C,Tabelid!$J$4,$A:$A,$A8),0),IF($G8=Tabelid!$L$5,IFERROR(SUMIFS($E:$E,$G:$G,Tabelid!$L$1,$C:$C,Tabelid!$J$4,$H:$H,AB$2)/SUMIFS($E:$E,$G:$G,Tabelid!$L$1,$C:$C,Tabelid!$J$4),0),""))),"")</f>
        <v/>
      </c>
      <c r="AC8" s="29" t="str">
        <f>IFERROR(IF($G8=Tabelid!$L$6,$E8*J8,IFERROR($E8*J8/SUM($J8:$AB8)*(Eksplikatsioon!O10)/SUMPRODUCT($J8:$AB8,Eksplikatsioon!$O10:$AG10),"")),"")</f>
        <v/>
      </c>
      <c r="AD8" s="29" t="str">
        <f>IFERROR(IF($G8=Tabelid!$L$6,$E8*K8,IFERROR($E8*K8/SUM($J8:$AB8)*(Eksplikatsioon!P10)/SUMPRODUCT($J8:$AB8,Eksplikatsioon!$O10:$AG10),"")),"")</f>
        <v/>
      </c>
      <c r="AE8" s="29" t="str">
        <f>IFERROR(IF($G8=Tabelid!$L$6,$E8*L8,IFERROR($E8*L8/SUM($J8:$AB8)*(Eksplikatsioon!Q10)/SUMPRODUCT($J8:$AB8,Eksplikatsioon!$O10:$AG10),"")),"")</f>
        <v/>
      </c>
      <c r="AF8" s="29" t="str">
        <f>IFERROR(IF($G8=Tabelid!$L$6,$E8*M8,IFERROR($E8*M8/SUM($J8:$AB8)*(Eksplikatsioon!R10)/SUMPRODUCT($J8:$AB8,Eksplikatsioon!$O10:$AG10),"")),"")</f>
        <v/>
      </c>
      <c r="AG8" s="29" t="str">
        <f>IFERROR(IF($G8=Tabelid!$L$6,$E8*N8,IFERROR($E8*N8/SUM($J8:$AB8)*(Eksplikatsioon!S10)/SUMPRODUCT($J8:$AB8,Eksplikatsioon!$O10:$AG10),"")),"")</f>
        <v/>
      </c>
      <c r="AH8" s="29" t="str">
        <f>IFERROR(IF($G8=Tabelid!$L$6,$E8*O8,IFERROR($E8*O8/SUM($J8:$AB8)*(Eksplikatsioon!T10)/SUMPRODUCT($J8:$AB8,Eksplikatsioon!$O10:$AG10),"")),"")</f>
        <v/>
      </c>
      <c r="AI8" s="29" t="str">
        <f>IFERROR(IF($G8=Tabelid!$L$6,$E8*P8,IFERROR($E8*P8/SUM($J8:$AB8)*(Eksplikatsioon!U10)/SUMPRODUCT($J8:$AB8,Eksplikatsioon!$O10:$AG10),"")),"")</f>
        <v/>
      </c>
      <c r="AJ8" s="29" t="str">
        <f>IFERROR(IF($G8=Tabelid!$L$6,$E8*Q8,IFERROR($E8*Q8/SUM($J8:$AB8)*(Eksplikatsioon!V10)/SUMPRODUCT($J8:$AB8,Eksplikatsioon!$O10:$AG10),"")),"")</f>
        <v/>
      </c>
      <c r="AK8" s="29" t="str">
        <f>IFERROR(IF($G8=Tabelid!$L$6,$E8*R8,IFERROR($E8*R8/SUM($J8:$AB8)*(Eksplikatsioon!W10)/SUMPRODUCT($J8:$AB8,Eksplikatsioon!$O10:$AG10),"")),"")</f>
        <v/>
      </c>
      <c r="AL8" s="29" t="str">
        <f>IFERROR(IF($G8=Tabelid!$L$6,$E8*S8,IFERROR($E8*S8/SUM($J8:$AB8)*(Eksplikatsioon!X10)/SUMPRODUCT($J8:$AB8,Eksplikatsioon!$O10:$AG10),"")),"")</f>
        <v/>
      </c>
      <c r="AM8" s="29" t="str">
        <f>IFERROR(IF($G8=Tabelid!$L$6,$E8*T8,IFERROR($E8*T8/SUM($J8:$AB8)*(Eksplikatsioon!Y10)/SUMPRODUCT($J8:$AB8,Eksplikatsioon!$O10:$AG10),"")),"")</f>
        <v/>
      </c>
      <c r="AN8" s="29" t="str">
        <f>IFERROR(IF($G8=Tabelid!$L$6,$E8*U8,IFERROR($E8*U8/SUM($J8:$AB8)*(Eksplikatsioon!Z10)/SUMPRODUCT($J8:$AB8,Eksplikatsioon!$O10:$AG10),"")),"")</f>
        <v/>
      </c>
      <c r="AO8" s="29" t="str">
        <f>IFERROR(IF($G8=Tabelid!$L$6,$E8*V8,IFERROR($E8*V8/SUM($J8:$AB8)*(Eksplikatsioon!AA10)/SUMPRODUCT($J8:$AB8,Eksplikatsioon!$O10:$AG10),"")),"")</f>
        <v/>
      </c>
      <c r="AP8" s="29" t="str">
        <f>IFERROR(IF($G8=Tabelid!$L$6,$E8*W8,IFERROR($E8*W8/SUM($J8:$AB8)*(Eksplikatsioon!AB10)/SUMPRODUCT($J8:$AB8,Eksplikatsioon!$O10:$AG10),"")),"")</f>
        <v/>
      </c>
      <c r="AQ8" s="29" t="str">
        <f>IFERROR(IF($G8=Tabelid!$L$6,$E8*X8,IFERROR($E8*X8/SUM($J8:$AB8)*(Eksplikatsioon!AC10)/SUMPRODUCT($J8:$AB8,Eksplikatsioon!$O10:$AG10),"")),"")</f>
        <v/>
      </c>
      <c r="AR8" s="29" t="str">
        <f>IFERROR(IF($G8=Tabelid!$L$6,$E8*Y8,IFERROR($E8*Y8/SUM($J8:$AB8)*(Eksplikatsioon!AD10)/SUMPRODUCT($J8:$AB8,Eksplikatsioon!$O10:$AG10),"")),"")</f>
        <v/>
      </c>
      <c r="AS8" s="29" t="str">
        <f>IFERROR(IF($G8=Tabelid!$L$6,$E8*Z8,IFERROR($E8*Z8/SUM($J8:$AB8)*(Eksplikatsioon!AE10)/SUMPRODUCT($J8:$AB8,Eksplikatsioon!$O10:$AG10),"")),"")</f>
        <v/>
      </c>
      <c r="AT8" s="29" t="str">
        <f>IFERROR(IF($G8=Tabelid!$L$6,$E8*AA8,IFERROR($E8*AA8/SUM($J8:$AB8)*(Eksplikatsioon!AF10)/SUMPRODUCT($J8:$AB8,Eksplikatsioon!$O10:$AG10),"")),"")</f>
        <v/>
      </c>
      <c r="AU8" s="29" t="str">
        <f>IFERROR(IF($G8=Tabelid!$L$6,$E8*AB8,IFERROR($E8*AB8/SUM($J8:$AB8)*(Eksplikatsioon!AG10)/SUMPRODUCT($J8:$AB8,Eksplikatsioon!$O10:$AG10),"")),"")</f>
        <v/>
      </c>
      <c r="AW8" s="37" t="str">
        <f t="shared" si="1"/>
        <v>Maa-amet</v>
      </c>
      <c r="AX8" s="37" t="str">
        <f t="shared" si="2"/>
        <v/>
      </c>
      <c r="AY8" s="35">
        <f>IF(BF8&lt;&gt;"",IF(SUMIFS(E:E,H:H,AW8,G:G,"Ainukasutuses pind",C:C,"ÜÜRITAV PIND")=0,0,SUMIFS(E:E,H:H,AW8,G:G,"Ainukasutuses pind",C:C,"ÜÜRITAV PIND")),IF(AW8="Aktiivne vakantsus",SUMIFS(E:E,C:C,"üüritav pind",G:G,"ainukasutuses pind")-SUM($AY$2:AY7),IF(AW8="Üüritav pind kokku",SUM($AY$2:AY7),"")))</f>
        <v>38.799999999999997</v>
      </c>
      <c r="AZ8" s="35">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0.3531553398058252</v>
      </c>
      <c r="BA8" s="35">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20.298239544113159</v>
      </c>
      <c r="BB8" s="35">
        <f ca="1">IF(OR(BF8&lt;&gt;"",AW8="Aktiivne vakantsus"),IFERROR(SUM(INDIRECT("r3c"&amp;MATCH($AW8,AC$2:AU$2,0)+28,FALSE):INDIRECT("r1002c"&amp;MATCH($AW8,AC$2:AU$2,0)+28,FALSE)),0),IF(AW8="Üüritav pind kokku",SUM($BB$2:BB7),""))</f>
        <v>0</v>
      </c>
      <c r="BC8" s="35">
        <f t="shared" ca="1" si="3"/>
        <v>59.451394883918979</v>
      </c>
      <c r="BD8" s="45">
        <f t="shared" ca="1" si="4"/>
        <v>3.7934784892750754E-2</v>
      </c>
      <c r="BF8" s="36" t="s">
        <v>131</v>
      </c>
      <c r="BG8" s="36"/>
    </row>
    <row r="9" spans="1:59" x14ac:dyDescent="0.25">
      <c r="A9" s="23" t="str">
        <f>IF(Eksplikatsioon!A11=0,"",Eksplikatsioon!A11)</f>
        <v>01</v>
      </c>
      <c r="B9" s="56" t="str">
        <f>IF(Eksplikatsioon!B11=0,"",Eksplikatsioon!B11)</f>
        <v>106</v>
      </c>
      <c r="C9" s="23" t="str">
        <f>IF(Eksplikatsioon!C11=0,"",Eksplikatsioon!C11)</f>
        <v>ÜÜRITAV PIND</v>
      </c>
      <c r="D9" s="23" t="str">
        <f>IF(Eksplikatsioon!D11=0,"",Eksplikatsioon!D11)</f>
        <v>WC</v>
      </c>
      <c r="E9" s="54">
        <f>IF(Eksplikatsioon!F11=0,"",Eksplikatsioon!F11)</f>
        <v>7.5</v>
      </c>
      <c r="F9" s="23" t="str">
        <f>IF(Eksplikatsioon!H11=0,"",Eksplikatsioon!H11)</f>
        <v/>
      </c>
      <c r="G9" s="23" t="str">
        <f>IF(Eksplikatsioon!J11=0,"",Eksplikatsioon!J11)</f>
        <v>Ühiskasutuses hoone pind</v>
      </c>
      <c r="H9" s="23" t="str">
        <f>IF(Eksplikatsioon!K11=0,"",Eksplikatsioon!K11)</f>
        <v/>
      </c>
      <c r="I9" s="23" t="str">
        <f>IF(Eksplikatsioon!L11=0,"",Eksplikatsioon!L11)</f>
        <v/>
      </c>
      <c r="J9" s="29" t="str">
        <f>IFERROR(IF($G9=Tabelid!$L$6,Eksplikatsioon!O11/SUM(Eksplikatsioon!$O11:'Eksplikatsioon'!$AG11),IF($G9=Tabelid!$L$4,IFERROR(SUMIFS($E:$E,$G:$G,Tabelid!$L$1,$C:$C,Tabelid!$J$4,$H:$H,J$2,$A:$A,$A9)/SUMIFS($E:$E,$G:$G,Tabelid!$L$1,$C:$C,Tabelid!$J$4,$A:$A,$A9),0),IF($G9=Tabelid!$L$5,IFERROR(SUMIFS($E:$E,$G:$G,Tabelid!$L$1,$C:$C,Tabelid!$J$4,$H:$H,J$2)/SUMIFS($E:$E,$G:$G,Tabelid!$L$1,$C:$C,Tabelid!$J$4),0),""))),"")</f>
        <v/>
      </c>
      <c r="K9" s="29" t="str">
        <f>IFERROR(IF($G9=Tabelid!$L$6,Eksplikatsioon!P11/SUM(Eksplikatsioon!$O11:'Eksplikatsioon'!$AG11),IF($G9=Tabelid!$L$4,IFERROR(SUMIFS($E:$E,$G:$G,Tabelid!$L$1,$C:$C,Tabelid!$J$4,$H:$H,K$2,$A:$A,$A9)/SUMIFS($E:$E,$G:$G,Tabelid!$L$1,$C:$C,Tabelid!$J$4,$A:$A,$A9),0),IF($G9=Tabelid!$L$5,IFERROR(SUMIFS($E:$E,$G:$G,Tabelid!$L$1,$C:$C,Tabelid!$J$4,$H:$H,K$2)/SUMIFS($E:$E,$G:$G,Tabelid!$L$1,$C:$C,Tabelid!$J$4),0),""))),"")</f>
        <v/>
      </c>
      <c r="L9" s="29" t="str">
        <f>IFERROR(IF($G9=Tabelid!$L$6,Eksplikatsioon!Q11/SUM(Eksplikatsioon!$O11:'Eksplikatsioon'!$AG11),IF($G9=Tabelid!$L$4,IFERROR(SUMIFS($E:$E,$G:$G,Tabelid!$L$1,$C:$C,Tabelid!$J$4,$H:$H,L$2,$A:$A,$A9)/SUMIFS($E:$E,$G:$G,Tabelid!$L$1,$C:$C,Tabelid!$J$4,$A:$A,$A9),0),IF($G9=Tabelid!$L$5,IFERROR(SUMIFS($E:$E,$G:$G,Tabelid!$L$1,$C:$C,Tabelid!$J$4,$H:$H,L$2)/SUMIFS($E:$E,$G:$G,Tabelid!$L$1,$C:$C,Tabelid!$J$4),0),""))),"")</f>
        <v/>
      </c>
      <c r="M9" s="29" t="str">
        <f>IFERROR(IF($G9=Tabelid!$L$6,Eksplikatsioon!R11/SUM(Eksplikatsioon!$O11:'Eksplikatsioon'!$AG11),IF($G9=Tabelid!$L$4,IFERROR(SUMIFS($E:$E,$G:$G,Tabelid!$L$1,$C:$C,Tabelid!$J$4,$H:$H,M$2,$A:$A,$A9)/SUMIFS($E:$E,$G:$G,Tabelid!$L$1,$C:$C,Tabelid!$J$4,$A:$A,$A9),0),IF($G9=Tabelid!$L$5,IFERROR(SUMIFS($E:$E,$G:$G,Tabelid!$L$1,$C:$C,Tabelid!$J$4,$H:$H,M$2)/SUMIFS($E:$E,$G:$G,Tabelid!$L$1,$C:$C,Tabelid!$J$4),0),""))),"")</f>
        <v/>
      </c>
      <c r="N9" s="29" t="str">
        <f>IFERROR(IF($G9=Tabelid!$L$6,Eksplikatsioon!S11/SUM(Eksplikatsioon!$O11:'Eksplikatsioon'!$AG11),IF($G9=Tabelid!$L$4,IFERROR(SUMIFS($E:$E,$G:$G,Tabelid!$L$1,$C:$C,Tabelid!$J$4,$H:$H,N$2,$A:$A,$A9)/SUMIFS($E:$E,$G:$G,Tabelid!$L$1,$C:$C,Tabelid!$J$4,$A:$A,$A9),0),IF($G9=Tabelid!$L$5,IFERROR(SUMIFS($E:$E,$G:$G,Tabelid!$L$1,$C:$C,Tabelid!$J$4,$H:$H,N$2)/SUMIFS($E:$E,$G:$G,Tabelid!$L$1,$C:$C,Tabelid!$J$4),0),""))),"")</f>
        <v/>
      </c>
      <c r="O9" s="29" t="str">
        <f>IFERROR(IF($G9=Tabelid!$L$6,Eksplikatsioon!T11/SUM(Eksplikatsioon!$O11:'Eksplikatsioon'!$AG11),IF($G9=Tabelid!$L$4,IFERROR(SUMIFS($E:$E,$G:$G,Tabelid!$L$1,$C:$C,Tabelid!$J$4,$H:$H,O$2,$A:$A,$A9)/SUMIFS($E:$E,$G:$G,Tabelid!$L$1,$C:$C,Tabelid!$J$4,$A:$A,$A9),0),IF($G9=Tabelid!$L$5,IFERROR(SUMIFS($E:$E,$G:$G,Tabelid!$L$1,$C:$C,Tabelid!$J$4,$H:$H,O$2)/SUMIFS($E:$E,$G:$G,Tabelid!$L$1,$C:$C,Tabelid!$J$4),0),""))),"")</f>
        <v/>
      </c>
      <c r="P9" s="29" t="str">
        <f>IFERROR(IF($G9=Tabelid!$L$6,Eksplikatsioon!U11/SUM(Eksplikatsioon!$O11:'Eksplikatsioon'!$AG11),IF($G9=Tabelid!$L$4,IFERROR(SUMIFS($E:$E,$G:$G,Tabelid!$L$1,$C:$C,Tabelid!$J$4,$H:$H,P$2,$A:$A,$A9)/SUMIFS($E:$E,$G:$G,Tabelid!$L$1,$C:$C,Tabelid!$J$4,$A:$A,$A9),0),IF($G9=Tabelid!$L$5,IFERROR(SUMIFS($E:$E,$G:$G,Tabelid!$L$1,$C:$C,Tabelid!$J$4,$H:$H,P$2)/SUMIFS($E:$E,$G:$G,Tabelid!$L$1,$C:$C,Tabelid!$J$4),0),""))),"")</f>
        <v/>
      </c>
      <c r="Q9" s="29" t="str">
        <f>IFERROR(IF($G9=Tabelid!$L$6,Eksplikatsioon!V11/SUM(Eksplikatsioon!$O11:'Eksplikatsioon'!$AG11),IF($G9=Tabelid!$L$4,IFERROR(SUMIFS($E:$E,$G:$G,Tabelid!$L$1,$C:$C,Tabelid!$J$4,$H:$H,Q$2,$A:$A,$A9)/SUMIFS($E:$E,$G:$G,Tabelid!$L$1,$C:$C,Tabelid!$J$4,$A:$A,$A9),0),IF($G9=Tabelid!$L$5,IFERROR(SUMIFS($E:$E,$G:$G,Tabelid!$L$1,$C:$C,Tabelid!$J$4,$H:$H,Q$2)/SUMIFS($E:$E,$G:$G,Tabelid!$L$1,$C:$C,Tabelid!$J$4),0),""))),"")</f>
        <v/>
      </c>
      <c r="R9" s="29" t="str">
        <f>IFERROR(IF($G9=Tabelid!$L$6,Eksplikatsioon!W11/SUM(Eksplikatsioon!$O11:'Eksplikatsioon'!$AG11),IF($G9=Tabelid!$L$4,IFERROR(SUMIFS($E:$E,$G:$G,Tabelid!$L$1,$C:$C,Tabelid!$J$4,$H:$H,R$2,$A:$A,$A9)/SUMIFS($E:$E,$G:$G,Tabelid!$L$1,$C:$C,Tabelid!$J$4,$A:$A,$A9),0),IF($G9=Tabelid!$L$5,IFERROR(SUMIFS($E:$E,$G:$G,Tabelid!$L$1,$C:$C,Tabelid!$J$4,$H:$H,R$2)/SUMIFS($E:$E,$G:$G,Tabelid!$L$1,$C:$C,Tabelid!$J$4),0),""))),"")</f>
        <v/>
      </c>
      <c r="S9" s="29" t="str">
        <f>IFERROR(IF($G9=Tabelid!$L$6,Eksplikatsioon!X11/SUM(Eksplikatsioon!$O11:'Eksplikatsioon'!$AG11),IF($G9=Tabelid!$L$4,IFERROR(SUMIFS($E:$E,$G:$G,Tabelid!$L$1,$C:$C,Tabelid!$J$4,$H:$H,S$2,$A:$A,$A9)/SUMIFS($E:$E,$G:$G,Tabelid!$L$1,$C:$C,Tabelid!$J$4,$A:$A,$A9),0),IF($G9=Tabelid!$L$5,IFERROR(SUMIFS($E:$E,$G:$G,Tabelid!$L$1,$C:$C,Tabelid!$J$4,$H:$H,S$2)/SUMIFS($E:$E,$G:$G,Tabelid!$L$1,$C:$C,Tabelid!$J$4),0),""))),"")</f>
        <v/>
      </c>
      <c r="T9" s="29" t="str">
        <f>IFERROR(IF($G9=Tabelid!$L$6,Eksplikatsioon!Y11/SUM(Eksplikatsioon!$O11:'Eksplikatsioon'!$AG11),IF($G9=Tabelid!$L$4,IFERROR(SUMIFS($E:$E,$G:$G,Tabelid!$L$1,$C:$C,Tabelid!$J$4,$H:$H,T$2,$A:$A,$A9)/SUMIFS($E:$E,$G:$G,Tabelid!$L$1,$C:$C,Tabelid!$J$4,$A:$A,$A9),0),IF($G9=Tabelid!$L$5,IFERROR(SUMIFS($E:$E,$G:$G,Tabelid!$L$1,$C:$C,Tabelid!$J$4,$H:$H,T$2)/SUMIFS($E:$E,$G:$G,Tabelid!$L$1,$C:$C,Tabelid!$J$4),0),""))),"")</f>
        <v/>
      </c>
      <c r="U9" s="29" t="str">
        <f>IFERROR(IF($G9=Tabelid!$L$6,Eksplikatsioon!Z11/SUM(Eksplikatsioon!$O11:'Eksplikatsioon'!$AG11),IF($G9=Tabelid!$L$4,IFERROR(SUMIFS($E:$E,$G:$G,Tabelid!$L$1,$C:$C,Tabelid!$J$4,$H:$H,U$2,$A:$A,$A9)/SUMIFS($E:$E,$G:$G,Tabelid!$L$1,$C:$C,Tabelid!$J$4,$A:$A,$A9),0),IF($G9=Tabelid!$L$5,IFERROR(SUMIFS($E:$E,$G:$G,Tabelid!$L$1,$C:$C,Tabelid!$J$4,$H:$H,U$2)/SUMIFS($E:$E,$G:$G,Tabelid!$L$1,$C:$C,Tabelid!$J$4),0),""))),"")</f>
        <v/>
      </c>
      <c r="V9" s="29" t="str">
        <f>IFERROR(IF($G9=Tabelid!$L$6,Eksplikatsioon!AA11/SUM(Eksplikatsioon!$O11:'Eksplikatsioon'!$AG11),IF($G9=Tabelid!$L$4,IFERROR(SUMIFS($E:$E,$G:$G,Tabelid!$L$1,$C:$C,Tabelid!$J$4,$H:$H,V$2,$A:$A,$A9)/SUMIFS($E:$E,$G:$G,Tabelid!$L$1,$C:$C,Tabelid!$J$4,$A:$A,$A9),0),IF($G9=Tabelid!$L$5,IFERROR(SUMIFS($E:$E,$G:$G,Tabelid!$L$1,$C:$C,Tabelid!$J$4,$H:$H,V$2)/SUMIFS($E:$E,$G:$G,Tabelid!$L$1,$C:$C,Tabelid!$J$4),0),""))),"")</f>
        <v/>
      </c>
      <c r="W9" s="29" t="str">
        <f>IFERROR(IF($G9=Tabelid!$L$6,Eksplikatsioon!AB11/SUM(Eksplikatsioon!$O11:'Eksplikatsioon'!$AG11),IF($G9=Tabelid!$L$4,IFERROR(SUMIFS($E:$E,$G:$G,Tabelid!$L$1,$C:$C,Tabelid!$J$4,$H:$H,W$2,$A:$A,$A9)/SUMIFS($E:$E,$G:$G,Tabelid!$L$1,$C:$C,Tabelid!$J$4,$A:$A,$A9),0),IF($G9=Tabelid!$L$5,IFERROR(SUMIFS($E:$E,$G:$G,Tabelid!$L$1,$C:$C,Tabelid!$J$4,$H:$H,W$2)/SUMIFS($E:$E,$G:$G,Tabelid!$L$1,$C:$C,Tabelid!$J$4),0),""))),"")</f>
        <v/>
      </c>
      <c r="X9" s="29" t="str">
        <f>IFERROR(IF($G9=Tabelid!$L$6,Eksplikatsioon!AC11/SUM(Eksplikatsioon!$O11:'Eksplikatsioon'!$AG11),IF($G9=Tabelid!$L$4,IFERROR(SUMIFS($E:$E,$G:$G,Tabelid!$L$1,$C:$C,Tabelid!$J$4,$H:$H,X$2,$A:$A,$A9)/SUMIFS($E:$E,$G:$G,Tabelid!$L$1,$C:$C,Tabelid!$J$4,$A:$A,$A9),0),IF($G9=Tabelid!$L$5,IFERROR(SUMIFS($E:$E,$G:$G,Tabelid!$L$1,$C:$C,Tabelid!$J$4,$H:$H,X$2)/SUMIFS($E:$E,$G:$G,Tabelid!$L$1,$C:$C,Tabelid!$J$4),0),""))),"")</f>
        <v/>
      </c>
      <c r="Y9" s="29" t="str">
        <f>IFERROR(IF($G9=Tabelid!$L$6,Eksplikatsioon!AD11/SUM(Eksplikatsioon!$O11:'Eksplikatsioon'!$AG11),IF($G9=Tabelid!$L$4,IFERROR(SUMIFS($E:$E,$G:$G,Tabelid!$L$1,$C:$C,Tabelid!$J$4,$H:$H,Y$2,$A:$A,$A9)/SUMIFS($E:$E,$G:$G,Tabelid!$L$1,$C:$C,Tabelid!$J$4,$A:$A,$A9),0),IF($G9=Tabelid!$L$5,IFERROR(SUMIFS($E:$E,$G:$G,Tabelid!$L$1,$C:$C,Tabelid!$J$4,$H:$H,Y$2)/SUMIFS($E:$E,$G:$G,Tabelid!$L$1,$C:$C,Tabelid!$J$4),0),""))),"")</f>
        <v/>
      </c>
      <c r="Z9" s="29" t="str">
        <f>IFERROR(IF($G9=Tabelid!$L$6,Eksplikatsioon!AE11/SUM(Eksplikatsioon!$O11:'Eksplikatsioon'!$AG11),IF($G9=Tabelid!$L$4,IFERROR(SUMIFS($E:$E,$G:$G,Tabelid!$L$1,$C:$C,Tabelid!$J$4,$H:$H,Z$2,$A:$A,$A9)/SUMIFS($E:$E,$G:$G,Tabelid!$L$1,$C:$C,Tabelid!$J$4,$A:$A,$A9),0),IF($G9=Tabelid!$L$5,IFERROR(SUMIFS($E:$E,$G:$G,Tabelid!$L$1,$C:$C,Tabelid!$J$4,$H:$H,Z$2)/SUMIFS($E:$E,$G:$G,Tabelid!$L$1,$C:$C,Tabelid!$J$4),0),""))),"")</f>
        <v/>
      </c>
      <c r="AA9" s="29" t="str">
        <f>IFERROR(IF($G9=Tabelid!$L$6,Eksplikatsioon!AF11/SUM(Eksplikatsioon!$O11:'Eksplikatsioon'!$AG11),IF($G9=Tabelid!$L$4,IFERROR(SUMIFS($E:$E,$G:$G,Tabelid!$L$1,$C:$C,Tabelid!$J$4,$H:$H,AA$2,$A:$A,$A9)/SUMIFS($E:$E,$G:$G,Tabelid!$L$1,$C:$C,Tabelid!$J$4,$A:$A,$A9),0),IF($G9=Tabelid!$L$5,IFERROR(SUMIFS($E:$E,$G:$G,Tabelid!$L$1,$C:$C,Tabelid!$J$4,$H:$H,AA$2)/SUMIFS($E:$E,$G:$G,Tabelid!$L$1,$C:$C,Tabelid!$J$4),0),""))),"")</f>
        <v/>
      </c>
      <c r="AB9" s="29" t="str">
        <f>IFERROR(IF($G9=Tabelid!$L$6,Eksplikatsioon!AG11/SUM(Eksplikatsioon!$O11:'Eksplikatsioon'!$AG11),IF($G9=Tabelid!$L$4,IFERROR(SUMIFS($E:$E,$G:$G,Tabelid!$L$1,$C:$C,Tabelid!$J$4,$H:$H,AB$2,$A:$A,$A9)/SUMIFS($E:$E,$G:$G,Tabelid!$L$1,$C:$C,Tabelid!$J$4,$A:$A,$A9),0),IF($G9=Tabelid!$L$5,IFERROR(SUMIFS($E:$E,$G:$G,Tabelid!$L$1,$C:$C,Tabelid!$J$4,$H:$H,AB$2)/SUMIFS($E:$E,$G:$G,Tabelid!$L$1,$C:$C,Tabelid!$J$4),0),""))),"")</f>
        <v/>
      </c>
      <c r="AC9" s="29" t="str">
        <f>IFERROR(IF($G9=Tabelid!$L$6,$E9*J9,IFERROR($E9*J9/SUM($J9:$AB9)*(Eksplikatsioon!O11)/SUMPRODUCT($J9:$AB9,Eksplikatsioon!$O11:$AG11),"")),"")</f>
        <v/>
      </c>
      <c r="AD9" s="29" t="str">
        <f>IFERROR(IF($G9=Tabelid!$L$6,$E9*K9,IFERROR($E9*K9/SUM($J9:$AB9)*(Eksplikatsioon!P11)/SUMPRODUCT($J9:$AB9,Eksplikatsioon!$O11:$AG11),"")),"")</f>
        <v/>
      </c>
      <c r="AE9" s="29" t="str">
        <f>IFERROR(IF($G9=Tabelid!$L$6,$E9*L9,IFERROR($E9*L9/SUM($J9:$AB9)*(Eksplikatsioon!Q11)/SUMPRODUCT($J9:$AB9,Eksplikatsioon!$O11:$AG11),"")),"")</f>
        <v/>
      </c>
      <c r="AF9" s="29" t="str">
        <f>IFERROR(IF($G9=Tabelid!$L$6,$E9*M9,IFERROR($E9*M9/SUM($J9:$AB9)*(Eksplikatsioon!R11)/SUMPRODUCT($J9:$AB9,Eksplikatsioon!$O11:$AG11),"")),"")</f>
        <v/>
      </c>
      <c r="AG9" s="29" t="str">
        <f>IFERROR(IF($G9=Tabelid!$L$6,$E9*N9,IFERROR($E9*N9/SUM($J9:$AB9)*(Eksplikatsioon!S11)/SUMPRODUCT($J9:$AB9,Eksplikatsioon!$O11:$AG11),"")),"")</f>
        <v/>
      </c>
      <c r="AH9" s="29" t="str">
        <f>IFERROR(IF($G9=Tabelid!$L$6,$E9*O9,IFERROR($E9*O9/SUM($J9:$AB9)*(Eksplikatsioon!T11)/SUMPRODUCT($J9:$AB9,Eksplikatsioon!$O11:$AG11),"")),"")</f>
        <v/>
      </c>
      <c r="AI9" s="29" t="str">
        <f>IFERROR(IF($G9=Tabelid!$L$6,$E9*P9,IFERROR($E9*P9/SUM($J9:$AB9)*(Eksplikatsioon!U11)/SUMPRODUCT($J9:$AB9,Eksplikatsioon!$O11:$AG11),"")),"")</f>
        <v/>
      </c>
      <c r="AJ9" s="29" t="str">
        <f>IFERROR(IF($G9=Tabelid!$L$6,$E9*Q9,IFERROR($E9*Q9/SUM($J9:$AB9)*(Eksplikatsioon!V11)/SUMPRODUCT($J9:$AB9,Eksplikatsioon!$O11:$AG11),"")),"")</f>
        <v/>
      </c>
      <c r="AK9" s="29" t="str">
        <f>IFERROR(IF($G9=Tabelid!$L$6,$E9*R9,IFERROR($E9*R9/SUM($J9:$AB9)*(Eksplikatsioon!W11)/SUMPRODUCT($J9:$AB9,Eksplikatsioon!$O11:$AG11),"")),"")</f>
        <v/>
      </c>
      <c r="AL9" s="29" t="str">
        <f>IFERROR(IF($G9=Tabelid!$L$6,$E9*S9,IFERROR($E9*S9/SUM($J9:$AB9)*(Eksplikatsioon!X11)/SUMPRODUCT($J9:$AB9,Eksplikatsioon!$O11:$AG11),"")),"")</f>
        <v/>
      </c>
      <c r="AM9" s="29" t="str">
        <f>IFERROR(IF($G9=Tabelid!$L$6,$E9*T9,IFERROR($E9*T9/SUM($J9:$AB9)*(Eksplikatsioon!Y11)/SUMPRODUCT($J9:$AB9,Eksplikatsioon!$O11:$AG11),"")),"")</f>
        <v/>
      </c>
      <c r="AN9" s="29" t="str">
        <f>IFERROR(IF($G9=Tabelid!$L$6,$E9*U9,IFERROR($E9*U9/SUM($J9:$AB9)*(Eksplikatsioon!Z11)/SUMPRODUCT($J9:$AB9,Eksplikatsioon!$O11:$AG11),"")),"")</f>
        <v/>
      </c>
      <c r="AO9" s="29" t="str">
        <f>IFERROR(IF($G9=Tabelid!$L$6,$E9*V9,IFERROR($E9*V9/SUM($J9:$AB9)*(Eksplikatsioon!AA11)/SUMPRODUCT($J9:$AB9,Eksplikatsioon!$O11:$AG11),"")),"")</f>
        <v/>
      </c>
      <c r="AP9" s="29" t="str">
        <f>IFERROR(IF($G9=Tabelid!$L$6,$E9*W9,IFERROR($E9*W9/SUM($J9:$AB9)*(Eksplikatsioon!AB11)/SUMPRODUCT($J9:$AB9,Eksplikatsioon!$O11:$AG11),"")),"")</f>
        <v/>
      </c>
      <c r="AQ9" s="29" t="str">
        <f>IFERROR(IF($G9=Tabelid!$L$6,$E9*X9,IFERROR($E9*X9/SUM($J9:$AB9)*(Eksplikatsioon!AC11)/SUMPRODUCT($J9:$AB9,Eksplikatsioon!$O11:$AG11),"")),"")</f>
        <v/>
      </c>
      <c r="AR9" s="29" t="str">
        <f>IFERROR(IF($G9=Tabelid!$L$6,$E9*Y9,IFERROR($E9*Y9/SUM($J9:$AB9)*(Eksplikatsioon!AD11)/SUMPRODUCT($J9:$AB9,Eksplikatsioon!$O11:$AG11),"")),"")</f>
        <v/>
      </c>
      <c r="AS9" s="29" t="str">
        <f>IFERROR(IF($G9=Tabelid!$L$6,$E9*Z9,IFERROR($E9*Z9/SUM($J9:$AB9)*(Eksplikatsioon!AE11)/SUMPRODUCT($J9:$AB9,Eksplikatsioon!$O11:$AG11),"")),"")</f>
        <v/>
      </c>
      <c r="AT9" s="29" t="str">
        <f>IFERROR(IF($G9=Tabelid!$L$6,$E9*AA9,IFERROR($E9*AA9/SUM($J9:$AB9)*(Eksplikatsioon!AF11)/SUMPRODUCT($J9:$AB9,Eksplikatsioon!$O11:$AG11),"")),"")</f>
        <v/>
      </c>
      <c r="AU9" s="29" t="str">
        <f>IFERROR(IF($G9=Tabelid!$L$6,$E9*AB9,IFERROR($E9*AB9/SUM($J9:$AB9)*(Eksplikatsioon!AG11)/SUMPRODUCT($J9:$AB9,Eksplikatsioon!$O11:$AG11),"")),"")</f>
        <v/>
      </c>
      <c r="AW9" s="37" t="str">
        <f t="shared" si="1"/>
        <v>Sihtasutus Keskkonnainvesteeringute Keskus</v>
      </c>
      <c r="AX9" s="37" t="str">
        <f t="shared" si="2"/>
        <v/>
      </c>
      <c r="AY9" s="35">
        <f>IF(BF9&lt;&gt;"",IF(SUMIFS(E:E,H:H,AW9,G:G,"Ainukasutuses pind",C:C,"ÜÜRITAV PIND")=0,0,SUMIFS(E:E,H:H,AW9,G:G,"Ainukasutuses pind",C:C,"ÜÜRITAV PIND")),IF(AW9="Aktiivne vakantsus",SUMIFS(E:E,C:C,"üüritav pind",G:G,"ainukasutuses pind")-SUM($AY$2:AY8),IF(AW9="Üüritav pind kokku",SUM($AY$2:AY8),"")))</f>
        <v>10.199999999999999</v>
      </c>
      <c r="AZ9" s="35">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0.17378768020969854</v>
      </c>
      <c r="BA9" s="35">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5.3361351378854192</v>
      </c>
      <c r="BB9" s="35">
        <f ca="1">IF(OR(BF9&lt;&gt;"",AW9="Aktiivne vakantsus"),IFERROR(SUM(INDIRECT("r3c"&amp;MATCH($AW9,AC$2:AU$2,0)+28,FALSE):INDIRECT("r1002c"&amp;MATCH($AW9,AC$2:AU$2,0)+28,FALSE)),0),IF(AW9="Üüritav pind kokku",SUM($BB$2:BB8),""))</f>
        <v>0</v>
      </c>
      <c r="BC9" s="35">
        <f t="shared" ca="1" si="3"/>
        <v>15.709922818095118</v>
      </c>
      <c r="BD9" s="45">
        <f t="shared" ca="1" si="4"/>
        <v>1.0024197816548697E-2</v>
      </c>
      <c r="BF9" s="36" t="s">
        <v>208</v>
      </c>
      <c r="BG9" s="36"/>
    </row>
    <row r="10" spans="1:59" x14ac:dyDescent="0.25">
      <c r="A10" s="23" t="str">
        <f>IF(Eksplikatsioon!A12=0,"",Eksplikatsioon!A12)</f>
        <v>01</v>
      </c>
      <c r="B10" s="56" t="str">
        <f>IF(Eksplikatsioon!B12=0,"",Eksplikatsioon!B12)</f>
        <v>107</v>
      </c>
      <c r="C10" s="23" t="str">
        <f>IF(Eksplikatsioon!C12=0,"",Eksplikatsioon!C12)</f>
        <v>ÜÜRITAV PIND</v>
      </c>
      <c r="D10" s="23" t="str">
        <f>IF(Eksplikatsioon!D12=0,"",Eksplikatsioon!D12)</f>
        <v>Koridor</v>
      </c>
      <c r="E10" s="54">
        <f>IF(Eksplikatsioon!F12=0,"",Eksplikatsioon!F12)</f>
        <v>18.399999999999999</v>
      </c>
      <c r="F10" s="23" t="str">
        <f>IF(Eksplikatsioon!H12=0,"",Eksplikatsioon!H12)</f>
        <v/>
      </c>
      <c r="G10" s="23" t="str">
        <f>IF(Eksplikatsioon!J12=0,"",Eksplikatsioon!J12)</f>
        <v>Ühiskasutuses hoone pind</v>
      </c>
      <c r="H10" s="23" t="str">
        <f>IF(Eksplikatsioon!K12=0,"",Eksplikatsioon!K12)</f>
        <v/>
      </c>
      <c r="I10" s="23" t="str">
        <f>IF(Eksplikatsioon!L12=0,"",Eksplikatsioon!L12)</f>
        <v/>
      </c>
      <c r="J10" s="29" t="str">
        <f>IFERROR(IF($G10=Tabelid!$L$6,Eksplikatsioon!O12/SUM(Eksplikatsioon!$O12:'Eksplikatsioon'!$AG12),IF($G10=Tabelid!$L$4,IFERROR(SUMIFS($E:$E,$G:$G,Tabelid!$L$1,$C:$C,Tabelid!$J$4,$H:$H,J$2,$A:$A,$A10)/SUMIFS($E:$E,$G:$G,Tabelid!$L$1,$C:$C,Tabelid!$J$4,$A:$A,$A10),0),IF($G10=Tabelid!$L$5,IFERROR(SUMIFS($E:$E,$G:$G,Tabelid!$L$1,$C:$C,Tabelid!$J$4,$H:$H,J$2)/SUMIFS($E:$E,$G:$G,Tabelid!$L$1,$C:$C,Tabelid!$J$4),0),""))),"")</f>
        <v/>
      </c>
      <c r="K10" s="29" t="str">
        <f>IFERROR(IF($G10=Tabelid!$L$6,Eksplikatsioon!P12/SUM(Eksplikatsioon!$O12:'Eksplikatsioon'!$AG12),IF($G10=Tabelid!$L$4,IFERROR(SUMIFS($E:$E,$G:$G,Tabelid!$L$1,$C:$C,Tabelid!$J$4,$H:$H,K$2,$A:$A,$A10)/SUMIFS($E:$E,$G:$G,Tabelid!$L$1,$C:$C,Tabelid!$J$4,$A:$A,$A10),0),IF($G10=Tabelid!$L$5,IFERROR(SUMIFS($E:$E,$G:$G,Tabelid!$L$1,$C:$C,Tabelid!$J$4,$H:$H,K$2)/SUMIFS($E:$E,$G:$G,Tabelid!$L$1,$C:$C,Tabelid!$J$4),0),""))),"")</f>
        <v/>
      </c>
      <c r="L10" s="29" t="str">
        <f>IFERROR(IF($G10=Tabelid!$L$6,Eksplikatsioon!Q12/SUM(Eksplikatsioon!$O12:'Eksplikatsioon'!$AG12),IF($G10=Tabelid!$L$4,IFERROR(SUMIFS($E:$E,$G:$G,Tabelid!$L$1,$C:$C,Tabelid!$J$4,$H:$H,L$2,$A:$A,$A10)/SUMIFS($E:$E,$G:$G,Tabelid!$L$1,$C:$C,Tabelid!$J$4,$A:$A,$A10),0),IF($G10=Tabelid!$L$5,IFERROR(SUMIFS($E:$E,$G:$G,Tabelid!$L$1,$C:$C,Tabelid!$J$4,$H:$H,L$2)/SUMIFS($E:$E,$G:$G,Tabelid!$L$1,$C:$C,Tabelid!$J$4),0),""))),"")</f>
        <v/>
      </c>
      <c r="M10" s="29" t="str">
        <f>IFERROR(IF($G10=Tabelid!$L$6,Eksplikatsioon!R12/SUM(Eksplikatsioon!$O12:'Eksplikatsioon'!$AG12),IF($G10=Tabelid!$L$4,IFERROR(SUMIFS($E:$E,$G:$G,Tabelid!$L$1,$C:$C,Tabelid!$J$4,$H:$H,M$2,$A:$A,$A10)/SUMIFS($E:$E,$G:$G,Tabelid!$L$1,$C:$C,Tabelid!$J$4,$A:$A,$A10),0),IF($G10=Tabelid!$L$5,IFERROR(SUMIFS($E:$E,$G:$G,Tabelid!$L$1,$C:$C,Tabelid!$J$4,$H:$H,M$2)/SUMIFS($E:$E,$G:$G,Tabelid!$L$1,$C:$C,Tabelid!$J$4),0),""))),"")</f>
        <v/>
      </c>
      <c r="N10" s="29" t="str">
        <f>IFERROR(IF($G10=Tabelid!$L$6,Eksplikatsioon!S12/SUM(Eksplikatsioon!$O12:'Eksplikatsioon'!$AG12),IF($G10=Tabelid!$L$4,IFERROR(SUMIFS($E:$E,$G:$G,Tabelid!$L$1,$C:$C,Tabelid!$J$4,$H:$H,N$2,$A:$A,$A10)/SUMIFS($E:$E,$G:$G,Tabelid!$L$1,$C:$C,Tabelid!$J$4,$A:$A,$A10),0),IF($G10=Tabelid!$L$5,IFERROR(SUMIFS($E:$E,$G:$G,Tabelid!$L$1,$C:$C,Tabelid!$J$4,$H:$H,N$2)/SUMIFS($E:$E,$G:$G,Tabelid!$L$1,$C:$C,Tabelid!$J$4),0),""))),"")</f>
        <v/>
      </c>
      <c r="O10" s="29" t="str">
        <f>IFERROR(IF($G10=Tabelid!$L$6,Eksplikatsioon!T12/SUM(Eksplikatsioon!$O12:'Eksplikatsioon'!$AG12),IF($G10=Tabelid!$L$4,IFERROR(SUMIFS($E:$E,$G:$G,Tabelid!$L$1,$C:$C,Tabelid!$J$4,$H:$H,O$2,$A:$A,$A10)/SUMIFS($E:$E,$G:$G,Tabelid!$L$1,$C:$C,Tabelid!$J$4,$A:$A,$A10),0),IF($G10=Tabelid!$L$5,IFERROR(SUMIFS($E:$E,$G:$G,Tabelid!$L$1,$C:$C,Tabelid!$J$4,$H:$H,O$2)/SUMIFS($E:$E,$G:$G,Tabelid!$L$1,$C:$C,Tabelid!$J$4),0),""))),"")</f>
        <v/>
      </c>
      <c r="P10" s="29" t="str">
        <f>IFERROR(IF($G10=Tabelid!$L$6,Eksplikatsioon!U12/SUM(Eksplikatsioon!$O12:'Eksplikatsioon'!$AG12),IF($G10=Tabelid!$L$4,IFERROR(SUMIFS($E:$E,$G:$G,Tabelid!$L$1,$C:$C,Tabelid!$J$4,$H:$H,P$2,$A:$A,$A10)/SUMIFS($E:$E,$G:$G,Tabelid!$L$1,$C:$C,Tabelid!$J$4,$A:$A,$A10),0),IF($G10=Tabelid!$L$5,IFERROR(SUMIFS($E:$E,$G:$G,Tabelid!$L$1,$C:$C,Tabelid!$J$4,$H:$H,P$2)/SUMIFS($E:$E,$G:$G,Tabelid!$L$1,$C:$C,Tabelid!$J$4),0),""))),"")</f>
        <v/>
      </c>
      <c r="Q10" s="29" t="str">
        <f>IFERROR(IF($G10=Tabelid!$L$6,Eksplikatsioon!V12/SUM(Eksplikatsioon!$O12:'Eksplikatsioon'!$AG12),IF($G10=Tabelid!$L$4,IFERROR(SUMIFS($E:$E,$G:$G,Tabelid!$L$1,$C:$C,Tabelid!$J$4,$H:$H,Q$2,$A:$A,$A10)/SUMIFS($E:$E,$G:$G,Tabelid!$L$1,$C:$C,Tabelid!$J$4,$A:$A,$A10),0),IF($G10=Tabelid!$L$5,IFERROR(SUMIFS($E:$E,$G:$G,Tabelid!$L$1,$C:$C,Tabelid!$J$4,$H:$H,Q$2)/SUMIFS($E:$E,$G:$G,Tabelid!$L$1,$C:$C,Tabelid!$J$4),0),""))),"")</f>
        <v/>
      </c>
      <c r="R10" s="29" t="str">
        <f>IFERROR(IF($G10=Tabelid!$L$6,Eksplikatsioon!W12/SUM(Eksplikatsioon!$O12:'Eksplikatsioon'!$AG12),IF($G10=Tabelid!$L$4,IFERROR(SUMIFS($E:$E,$G:$G,Tabelid!$L$1,$C:$C,Tabelid!$J$4,$H:$H,R$2,$A:$A,$A10)/SUMIFS($E:$E,$G:$G,Tabelid!$L$1,$C:$C,Tabelid!$J$4,$A:$A,$A10),0),IF($G10=Tabelid!$L$5,IFERROR(SUMIFS($E:$E,$G:$G,Tabelid!$L$1,$C:$C,Tabelid!$J$4,$H:$H,R$2)/SUMIFS($E:$E,$G:$G,Tabelid!$L$1,$C:$C,Tabelid!$J$4),0),""))),"")</f>
        <v/>
      </c>
      <c r="S10" s="29" t="str">
        <f>IFERROR(IF($G10=Tabelid!$L$6,Eksplikatsioon!X12/SUM(Eksplikatsioon!$O12:'Eksplikatsioon'!$AG12),IF($G10=Tabelid!$L$4,IFERROR(SUMIFS($E:$E,$G:$G,Tabelid!$L$1,$C:$C,Tabelid!$J$4,$H:$H,S$2,$A:$A,$A10)/SUMIFS($E:$E,$G:$G,Tabelid!$L$1,$C:$C,Tabelid!$J$4,$A:$A,$A10),0),IF($G10=Tabelid!$L$5,IFERROR(SUMIFS($E:$E,$G:$G,Tabelid!$L$1,$C:$C,Tabelid!$J$4,$H:$H,S$2)/SUMIFS($E:$E,$G:$G,Tabelid!$L$1,$C:$C,Tabelid!$J$4),0),""))),"")</f>
        <v/>
      </c>
      <c r="T10" s="29" t="str">
        <f>IFERROR(IF($G10=Tabelid!$L$6,Eksplikatsioon!Y12/SUM(Eksplikatsioon!$O12:'Eksplikatsioon'!$AG12),IF($G10=Tabelid!$L$4,IFERROR(SUMIFS($E:$E,$G:$G,Tabelid!$L$1,$C:$C,Tabelid!$J$4,$H:$H,T$2,$A:$A,$A10)/SUMIFS($E:$E,$G:$G,Tabelid!$L$1,$C:$C,Tabelid!$J$4,$A:$A,$A10),0),IF($G10=Tabelid!$L$5,IFERROR(SUMIFS($E:$E,$G:$G,Tabelid!$L$1,$C:$C,Tabelid!$J$4,$H:$H,T$2)/SUMIFS($E:$E,$G:$G,Tabelid!$L$1,$C:$C,Tabelid!$J$4),0),""))),"")</f>
        <v/>
      </c>
      <c r="U10" s="29" t="str">
        <f>IFERROR(IF($G10=Tabelid!$L$6,Eksplikatsioon!Z12/SUM(Eksplikatsioon!$O12:'Eksplikatsioon'!$AG12),IF($G10=Tabelid!$L$4,IFERROR(SUMIFS($E:$E,$G:$G,Tabelid!$L$1,$C:$C,Tabelid!$J$4,$H:$H,U$2,$A:$A,$A10)/SUMIFS($E:$E,$G:$G,Tabelid!$L$1,$C:$C,Tabelid!$J$4,$A:$A,$A10),0),IF($G10=Tabelid!$L$5,IFERROR(SUMIFS($E:$E,$G:$G,Tabelid!$L$1,$C:$C,Tabelid!$J$4,$H:$H,U$2)/SUMIFS($E:$E,$G:$G,Tabelid!$L$1,$C:$C,Tabelid!$J$4),0),""))),"")</f>
        <v/>
      </c>
      <c r="V10" s="29"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29"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29"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29"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29"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29"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29"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29" t="str">
        <f>IFERROR(IF($G10=Tabelid!$L$6,$E10*J10,IFERROR($E10*J10/SUM($J10:$AB10)*(Eksplikatsioon!O12)/SUMPRODUCT($J10:$AB10,Eksplikatsioon!$O12:$AG12),"")),"")</f>
        <v/>
      </c>
      <c r="AD10" s="29" t="str">
        <f>IFERROR(IF($G10=Tabelid!$L$6,$E10*K10,IFERROR($E10*K10/SUM($J10:$AB10)*(Eksplikatsioon!P12)/SUMPRODUCT($J10:$AB10,Eksplikatsioon!$O12:$AG12),"")),"")</f>
        <v/>
      </c>
      <c r="AE10" s="29" t="str">
        <f>IFERROR(IF($G10=Tabelid!$L$6,$E10*L10,IFERROR($E10*L10/SUM($J10:$AB10)*(Eksplikatsioon!Q12)/SUMPRODUCT($J10:$AB10,Eksplikatsioon!$O12:$AG12),"")),"")</f>
        <v/>
      </c>
      <c r="AF10" s="29" t="str">
        <f>IFERROR(IF($G10=Tabelid!$L$6,$E10*M10,IFERROR($E10*M10/SUM($J10:$AB10)*(Eksplikatsioon!R12)/SUMPRODUCT($J10:$AB10,Eksplikatsioon!$O12:$AG12),"")),"")</f>
        <v/>
      </c>
      <c r="AG10" s="29" t="str">
        <f>IFERROR(IF($G10=Tabelid!$L$6,$E10*N10,IFERROR($E10*N10/SUM($J10:$AB10)*(Eksplikatsioon!S12)/SUMPRODUCT($J10:$AB10,Eksplikatsioon!$O12:$AG12),"")),"")</f>
        <v/>
      </c>
      <c r="AH10" s="29" t="str">
        <f>IFERROR(IF($G10=Tabelid!$L$6,$E10*O10,IFERROR($E10*O10/SUM($J10:$AB10)*(Eksplikatsioon!T12)/SUMPRODUCT($J10:$AB10,Eksplikatsioon!$O12:$AG12),"")),"")</f>
        <v/>
      </c>
      <c r="AI10" s="29" t="str">
        <f>IFERROR(IF($G10=Tabelid!$L$6,$E10*P10,IFERROR($E10*P10/SUM($J10:$AB10)*(Eksplikatsioon!U12)/SUMPRODUCT($J10:$AB10,Eksplikatsioon!$O12:$AG12),"")),"")</f>
        <v/>
      </c>
      <c r="AJ10" s="29" t="str">
        <f>IFERROR(IF($G10=Tabelid!$L$6,$E10*Q10,IFERROR($E10*Q10/SUM($J10:$AB10)*(Eksplikatsioon!V12)/SUMPRODUCT($J10:$AB10,Eksplikatsioon!$O12:$AG12),"")),"")</f>
        <v/>
      </c>
      <c r="AK10" s="29" t="str">
        <f>IFERROR(IF($G10=Tabelid!$L$6,$E10*R10,IFERROR($E10*R10/SUM($J10:$AB10)*(Eksplikatsioon!W12)/SUMPRODUCT($J10:$AB10,Eksplikatsioon!$O12:$AG12),"")),"")</f>
        <v/>
      </c>
      <c r="AL10" s="29" t="str">
        <f>IFERROR(IF($G10=Tabelid!$L$6,$E10*S10,IFERROR($E10*S10/SUM($J10:$AB10)*(Eksplikatsioon!X12)/SUMPRODUCT($J10:$AB10,Eksplikatsioon!$O12:$AG12),"")),"")</f>
        <v/>
      </c>
      <c r="AM10" s="29" t="str">
        <f>IFERROR(IF($G10=Tabelid!$L$6,$E10*T10,IFERROR($E10*T10/SUM($J10:$AB10)*(Eksplikatsioon!Y12)/SUMPRODUCT($J10:$AB10,Eksplikatsioon!$O12:$AG12),"")),"")</f>
        <v/>
      </c>
      <c r="AN10" s="29" t="str">
        <f>IFERROR(IF($G10=Tabelid!$L$6,$E10*U10,IFERROR($E10*U10/SUM($J10:$AB10)*(Eksplikatsioon!Z12)/SUMPRODUCT($J10:$AB10,Eksplikatsioon!$O12:$AG12),"")),"")</f>
        <v/>
      </c>
      <c r="AO10" s="29" t="str">
        <f>IFERROR(IF($G10=Tabelid!$L$6,$E10*V10,IFERROR($E10*V10/SUM($J10:$AB10)*(Eksplikatsioon!AA12)/SUMPRODUCT($J10:$AB10,Eksplikatsioon!$O12:$AG12),"")),"")</f>
        <v/>
      </c>
      <c r="AP10" s="29" t="str">
        <f>IFERROR(IF($G10=Tabelid!$L$6,$E10*W10,IFERROR($E10*W10/SUM($J10:$AB10)*(Eksplikatsioon!AB12)/SUMPRODUCT($J10:$AB10,Eksplikatsioon!$O12:$AG12),"")),"")</f>
        <v/>
      </c>
      <c r="AQ10" s="29" t="str">
        <f>IFERROR(IF($G10=Tabelid!$L$6,$E10*X10,IFERROR($E10*X10/SUM($J10:$AB10)*(Eksplikatsioon!AC12)/SUMPRODUCT($J10:$AB10,Eksplikatsioon!$O12:$AG12),"")),"")</f>
        <v/>
      </c>
      <c r="AR10" s="29" t="str">
        <f>IFERROR(IF($G10=Tabelid!$L$6,$E10*Y10,IFERROR($E10*Y10/SUM($J10:$AB10)*(Eksplikatsioon!AD12)/SUMPRODUCT($J10:$AB10,Eksplikatsioon!$O12:$AG12),"")),"")</f>
        <v/>
      </c>
      <c r="AS10" s="29" t="str">
        <f>IFERROR(IF($G10=Tabelid!$L$6,$E10*Z10,IFERROR($E10*Z10/SUM($J10:$AB10)*(Eksplikatsioon!AE12)/SUMPRODUCT($J10:$AB10,Eksplikatsioon!$O12:$AG12),"")),"")</f>
        <v/>
      </c>
      <c r="AT10" s="29" t="str">
        <f>IFERROR(IF($G10=Tabelid!$L$6,$E10*AA10,IFERROR($E10*AA10/SUM($J10:$AB10)*(Eksplikatsioon!AF12)/SUMPRODUCT($J10:$AB10,Eksplikatsioon!$O12:$AG12),"")),"")</f>
        <v/>
      </c>
      <c r="AU10" s="29" t="str">
        <f>IFERROR(IF($G10=Tabelid!$L$6,$E10*AB10,IFERROR($E10*AB10/SUM($J10:$AB10)*(Eksplikatsioon!AG12)/SUMPRODUCT($J10:$AB10,Eksplikatsioon!$O12:$AG12),"")),"")</f>
        <v/>
      </c>
      <c r="AW10" s="37" t="str">
        <f t="shared" ref="AW10:AW48" si="5">IF(BF10&lt;&gt;"",BF10,IF(BF9&lt;&gt;"","Aktiivne vakantsus",IF(AW9="Aktiivne vakantsus","Üüritav pind kokku",IF(AW9="Üüritav pind kokku","Passiivne vakantsus",""))))</f>
        <v>Eesti Rahvakultuuri Keskus</v>
      </c>
      <c r="AX10" s="37" t="str">
        <f t="shared" ref="AX10:AX48" si="6">IF(BG10&lt;&gt;"",BG10,"")</f>
        <v/>
      </c>
      <c r="AY10" s="35">
        <f>IF(BF10&lt;&gt;"",IF(SUMIFS(E:E,H:H,AW10,G:G,"Ainukasutuses pind",C:C,"ÜÜRITAV PIND")=0,0,SUMIFS(E:E,H:H,AW10,G:G,"Ainukasutuses pind",C:C,"ÜÜRITAV PIND")),IF(AW10="Aktiivne vakantsus",SUMIFS(E:E,C:C,"üüritav pind",G:G,"ainukasutuses pind")-SUM($AY$2:AY9),IF(AW10="Üüritav pind kokku",SUM($AY$2:AY9),"")))</f>
        <v>7.3</v>
      </c>
      <c r="AZ10" s="35">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0.13115343154868844</v>
      </c>
      <c r="BA10" s="35">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3.8189986771140738</v>
      </c>
      <c r="BB10" s="35">
        <f ca="1">IF(OR(BF10&lt;&gt;"",AW10="Aktiivne vakantsus"),IFERROR(SUM(INDIRECT("r3c"&amp;MATCH($AW10,AC$2:AU$2,0)+28,FALSE):INDIRECT("r1002c"&amp;MATCH($AW10,AC$2:AU$2,0)+28,FALSE)),0),IF(AW10="Üüritav pind kokku",SUM($BB$2:BB9),""))</f>
        <v>0</v>
      </c>
      <c r="BC10" s="35">
        <f t="shared" ref="BC10:BC48" ca="1" si="7">IF(AW10="Passiivne vakantsus",SUMIFS(E:E,C:C,"PASSIIVNE VAKANTSUS"),IF(AW10="Üüritav pind kokku",SUM(AY10:BB10),IF(AW10&lt;&gt;"",SUM(AY10:BB10),"")))</f>
        <v>11.250152108662762</v>
      </c>
      <c r="BD10" s="45">
        <f t="shared" ref="BD10:BD48" ca="1" si="8">IFERROR(IF(AND(AW10&lt;&gt;"passiivne vakantsus"),BC10/(SUMIFS(BC:BC,AW:AW,"Üüritav pind kokku")),""),"")</f>
        <v>7.1785044082840494E-3</v>
      </c>
      <c r="BF10" s="36" t="s">
        <v>256</v>
      </c>
      <c r="BG10" s="36"/>
    </row>
    <row r="11" spans="1:59" x14ac:dyDescent="0.25">
      <c r="A11" s="23" t="str">
        <f>IF(Eksplikatsioon!A13=0,"",Eksplikatsioon!A13)</f>
        <v>01</v>
      </c>
      <c r="B11" s="56" t="str">
        <f>IF(Eksplikatsioon!B13=0,"",Eksplikatsioon!B13)</f>
        <v>108</v>
      </c>
      <c r="C11" s="23" t="str">
        <f>IF(Eksplikatsioon!C13=0,"",Eksplikatsioon!C13)</f>
        <v>ÜÜRITAV PIND</v>
      </c>
      <c r="D11" s="23" t="str">
        <f>IF(Eksplikatsioon!D13=0,"",Eksplikatsioon!D13)</f>
        <v>WC</v>
      </c>
      <c r="E11" s="54">
        <f>IF(Eksplikatsioon!F13=0,"",Eksplikatsioon!F13)</f>
        <v>1.7</v>
      </c>
      <c r="F11" s="23" t="str">
        <f>IF(Eksplikatsioon!H13=0,"",Eksplikatsioon!H13)</f>
        <v/>
      </c>
      <c r="G11" s="23" t="str">
        <f>IF(Eksplikatsioon!J13=0,"",Eksplikatsioon!J13)</f>
        <v>Ühiskasutuses hoone pind</v>
      </c>
      <c r="H11" s="23" t="str">
        <f>IF(Eksplikatsioon!K13=0,"",Eksplikatsioon!K13)</f>
        <v/>
      </c>
      <c r="I11" s="23" t="str">
        <f>IF(Eksplikatsioon!L13=0,"",Eksplikatsioon!L13)</f>
        <v/>
      </c>
      <c r="J11" s="29" t="str">
        <f>IFERROR(IF($G11=Tabelid!$L$6,Eksplikatsioon!O13/SUM(Eksplikatsioon!$O13:'Eksplikatsioon'!$AG13),IF($G11=Tabelid!$L$4,IFERROR(SUMIFS($E:$E,$G:$G,Tabelid!$L$1,$C:$C,Tabelid!$J$4,$H:$H,J$2,$A:$A,$A11)/SUMIFS($E:$E,$G:$G,Tabelid!$L$1,$C:$C,Tabelid!$J$4,$A:$A,$A11),0),IF($G11=Tabelid!$L$5,IFERROR(SUMIFS($E:$E,$G:$G,Tabelid!$L$1,$C:$C,Tabelid!$J$4,$H:$H,J$2)/SUMIFS($E:$E,$G:$G,Tabelid!$L$1,$C:$C,Tabelid!$J$4),0),""))),"")</f>
        <v/>
      </c>
      <c r="K11" s="29" t="str">
        <f>IFERROR(IF($G11=Tabelid!$L$6,Eksplikatsioon!P13/SUM(Eksplikatsioon!$O13:'Eksplikatsioon'!$AG13),IF($G11=Tabelid!$L$4,IFERROR(SUMIFS($E:$E,$G:$G,Tabelid!$L$1,$C:$C,Tabelid!$J$4,$H:$H,K$2,$A:$A,$A11)/SUMIFS($E:$E,$G:$G,Tabelid!$L$1,$C:$C,Tabelid!$J$4,$A:$A,$A11),0),IF($G11=Tabelid!$L$5,IFERROR(SUMIFS($E:$E,$G:$G,Tabelid!$L$1,$C:$C,Tabelid!$J$4,$H:$H,K$2)/SUMIFS($E:$E,$G:$G,Tabelid!$L$1,$C:$C,Tabelid!$J$4),0),""))),"")</f>
        <v/>
      </c>
      <c r="L11" s="29" t="str">
        <f>IFERROR(IF($G11=Tabelid!$L$6,Eksplikatsioon!Q13/SUM(Eksplikatsioon!$O13:'Eksplikatsioon'!$AG13),IF($G11=Tabelid!$L$4,IFERROR(SUMIFS($E:$E,$G:$G,Tabelid!$L$1,$C:$C,Tabelid!$J$4,$H:$H,L$2,$A:$A,$A11)/SUMIFS($E:$E,$G:$G,Tabelid!$L$1,$C:$C,Tabelid!$J$4,$A:$A,$A11),0),IF($G11=Tabelid!$L$5,IFERROR(SUMIFS($E:$E,$G:$G,Tabelid!$L$1,$C:$C,Tabelid!$J$4,$H:$H,L$2)/SUMIFS($E:$E,$G:$G,Tabelid!$L$1,$C:$C,Tabelid!$J$4),0),""))),"")</f>
        <v/>
      </c>
      <c r="M11" s="29" t="str">
        <f>IFERROR(IF($G11=Tabelid!$L$6,Eksplikatsioon!R13/SUM(Eksplikatsioon!$O13:'Eksplikatsioon'!$AG13),IF($G11=Tabelid!$L$4,IFERROR(SUMIFS($E:$E,$G:$G,Tabelid!$L$1,$C:$C,Tabelid!$J$4,$H:$H,M$2,$A:$A,$A11)/SUMIFS($E:$E,$G:$G,Tabelid!$L$1,$C:$C,Tabelid!$J$4,$A:$A,$A11),0),IF($G11=Tabelid!$L$5,IFERROR(SUMIFS($E:$E,$G:$G,Tabelid!$L$1,$C:$C,Tabelid!$J$4,$H:$H,M$2)/SUMIFS($E:$E,$G:$G,Tabelid!$L$1,$C:$C,Tabelid!$J$4),0),""))),"")</f>
        <v/>
      </c>
      <c r="N11" s="29" t="str">
        <f>IFERROR(IF($G11=Tabelid!$L$6,Eksplikatsioon!S13/SUM(Eksplikatsioon!$O13:'Eksplikatsioon'!$AG13),IF($G11=Tabelid!$L$4,IFERROR(SUMIFS($E:$E,$G:$G,Tabelid!$L$1,$C:$C,Tabelid!$J$4,$H:$H,N$2,$A:$A,$A11)/SUMIFS($E:$E,$G:$G,Tabelid!$L$1,$C:$C,Tabelid!$J$4,$A:$A,$A11),0),IF($G11=Tabelid!$L$5,IFERROR(SUMIFS($E:$E,$G:$G,Tabelid!$L$1,$C:$C,Tabelid!$J$4,$H:$H,N$2)/SUMIFS($E:$E,$G:$G,Tabelid!$L$1,$C:$C,Tabelid!$J$4),0),""))),"")</f>
        <v/>
      </c>
      <c r="O11" s="29" t="str">
        <f>IFERROR(IF($G11=Tabelid!$L$6,Eksplikatsioon!T13/SUM(Eksplikatsioon!$O13:'Eksplikatsioon'!$AG13),IF($G11=Tabelid!$L$4,IFERROR(SUMIFS($E:$E,$G:$G,Tabelid!$L$1,$C:$C,Tabelid!$J$4,$H:$H,O$2,$A:$A,$A11)/SUMIFS($E:$E,$G:$G,Tabelid!$L$1,$C:$C,Tabelid!$J$4,$A:$A,$A11),0),IF($G11=Tabelid!$L$5,IFERROR(SUMIFS($E:$E,$G:$G,Tabelid!$L$1,$C:$C,Tabelid!$J$4,$H:$H,O$2)/SUMIFS($E:$E,$G:$G,Tabelid!$L$1,$C:$C,Tabelid!$J$4),0),""))),"")</f>
        <v/>
      </c>
      <c r="P11" s="29" t="str">
        <f>IFERROR(IF($G11=Tabelid!$L$6,Eksplikatsioon!U13/SUM(Eksplikatsioon!$O13:'Eksplikatsioon'!$AG13),IF($G11=Tabelid!$L$4,IFERROR(SUMIFS($E:$E,$G:$G,Tabelid!$L$1,$C:$C,Tabelid!$J$4,$H:$H,P$2,$A:$A,$A11)/SUMIFS($E:$E,$G:$G,Tabelid!$L$1,$C:$C,Tabelid!$J$4,$A:$A,$A11),0),IF($G11=Tabelid!$L$5,IFERROR(SUMIFS($E:$E,$G:$G,Tabelid!$L$1,$C:$C,Tabelid!$J$4,$H:$H,P$2)/SUMIFS($E:$E,$G:$G,Tabelid!$L$1,$C:$C,Tabelid!$J$4),0),""))),"")</f>
        <v/>
      </c>
      <c r="Q11" s="29" t="str">
        <f>IFERROR(IF($G11=Tabelid!$L$6,Eksplikatsioon!V13/SUM(Eksplikatsioon!$O13:'Eksplikatsioon'!$AG13),IF($G11=Tabelid!$L$4,IFERROR(SUMIFS($E:$E,$G:$G,Tabelid!$L$1,$C:$C,Tabelid!$J$4,$H:$H,Q$2,$A:$A,$A11)/SUMIFS($E:$E,$G:$G,Tabelid!$L$1,$C:$C,Tabelid!$J$4,$A:$A,$A11),0),IF($G11=Tabelid!$L$5,IFERROR(SUMIFS($E:$E,$G:$G,Tabelid!$L$1,$C:$C,Tabelid!$J$4,$H:$H,Q$2)/SUMIFS($E:$E,$G:$G,Tabelid!$L$1,$C:$C,Tabelid!$J$4),0),""))),"")</f>
        <v/>
      </c>
      <c r="R11" s="29" t="str">
        <f>IFERROR(IF($G11=Tabelid!$L$6,Eksplikatsioon!W13/SUM(Eksplikatsioon!$O13:'Eksplikatsioon'!$AG13),IF($G11=Tabelid!$L$4,IFERROR(SUMIFS($E:$E,$G:$G,Tabelid!$L$1,$C:$C,Tabelid!$J$4,$H:$H,R$2,$A:$A,$A11)/SUMIFS($E:$E,$G:$G,Tabelid!$L$1,$C:$C,Tabelid!$J$4,$A:$A,$A11),0),IF($G11=Tabelid!$L$5,IFERROR(SUMIFS($E:$E,$G:$G,Tabelid!$L$1,$C:$C,Tabelid!$J$4,$H:$H,R$2)/SUMIFS($E:$E,$G:$G,Tabelid!$L$1,$C:$C,Tabelid!$J$4),0),""))),"")</f>
        <v/>
      </c>
      <c r="S11" s="29" t="str">
        <f>IFERROR(IF($G11=Tabelid!$L$6,Eksplikatsioon!X13/SUM(Eksplikatsioon!$O13:'Eksplikatsioon'!$AG13),IF($G11=Tabelid!$L$4,IFERROR(SUMIFS($E:$E,$G:$G,Tabelid!$L$1,$C:$C,Tabelid!$J$4,$H:$H,S$2,$A:$A,$A11)/SUMIFS($E:$E,$G:$G,Tabelid!$L$1,$C:$C,Tabelid!$J$4,$A:$A,$A11),0),IF($G11=Tabelid!$L$5,IFERROR(SUMIFS($E:$E,$G:$G,Tabelid!$L$1,$C:$C,Tabelid!$J$4,$H:$H,S$2)/SUMIFS($E:$E,$G:$G,Tabelid!$L$1,$C:$C,Tabelid!$J$4),0),""))),"")</f>
        <v/>
      </c>
      <c r="T11" s="29" t="str">
        <f>IFERROR(IF($G11=Tabelid!$L$6,Eksplikatsioon!Y13/SUM(Eksplikatsioon!$O13:'Eksplikatsioon'!$AG13),IF($G11=Tabelid!$L$4,IFERROR(SUMIFS($E:$E,$G:$G,Tabelid!$L$1,$C:$C,Tabelid!$J$4,$H:$H,T$2,$A:$A,$A11)/SUMIFS($E:$E,$G:$G,Tabelid!$L$1,$C:$C,Tabelid!$J$4,$A:$A,$A11),0),IF($G11=Tabelid!$L$5,IFERROR(SUMIFS($E:$E,$G:$G,Tabelid!$L$1,$C:$C,Tabelid!$J$4,$H:$H,T$2)/SUMIFS($E:$E,$G:$G,Tabelid!$L$1,$C:$C,Tabelid!$J$4),0),""))),"")</f>
        <v/>
      </c>
      <c r="U11" s="29" t="str">
        <f>IFERROR(IF($G11=Tabelid!$L$6,Eksplikatsioon!Z13/SUM(Eksplikatsioon!$O13:'Eksplikatsioon'!$AG13),IF($G11=Tabelid!$L$4,IFERROR(SUMIFS($E:$E,$G:$G,Tabelid!$L$1,$C:$C,Tabelid!$J$4,$H:$H,U$2,$A:$A,$A11)/SUMIFS($E:$E,$G:$G,Tabelid!$L$1,$C:$C,Tabelid!$J$4,$A:$A,$A11),0),IF($G11=Tabelid!$L$5,IFERROR(SUMIFS($E:$E,$G:$G,Tabelid!$L$1,$C:$C,Tabelid!$J$4,$H:$H,U$2)/SUMIFS($E:$E,$G:$G,Tabelid!$L$1,$C:$C,Tabelid!$J$4),0),""))),"")</f>
        <v/>
      </c>
      <c r="V11" s="29"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29"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29"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29"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29"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29"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29"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29" t="str">
        <f>IFERROR(IF($G11=Tabelid!$L$6,$E11*J11,IFERROR($E11*J11/SUM($J11:$AB11)*(Eksplikatsioon!O13)/SUMPRODUCT($J11:$AB11,Eksplikatsioon!$O13:$AG13),"")),"")</f>
        <v/>
      </c>
      <c r="AD11" s="29" t="str">
        <f>IFERROR(IF($G11=Tabelid!$L$6,$E11*K11,IFERROR($E11*K11/SUM($J11:$AB11)*(Eksplikatsioon!P13)/SUMPRODUCT($J11:$AB11,Eksplikatsioon!$O13:$AG13),"")),"")</f>
        <v/>
      </c>
      <c r="AE11" s="29" t="str">
        <f>IFERROR(IF($G11=Tabelid!$L$6,$E11*L11,IFERROR($E11*L11/SUM($J11:$AB11)*(Eksplikatsioon!Q13)/SUMPRODUCT($J11:$AB11,Eksplikatsioon!$O13:$AG13),"")),"")</f>
        <v/>
      </c>
      <c r="AF11" s="29" t="str">
        <f>IFERROR(IF($G11=Tabelid!$L$6,$E11*M11,IFERROR($E11*M11/SUM($J11:$AB11)*(Eksplikatsioon!R13)/SUMPRODUCT($J11:$AB11,Eksplikatsioon!$O13:$AG13),"")),"")</f>
        <v/>
      </c>
      <c r="AG11" s="29" t="str">
        <f>IFERROR(IF($G11=Tabelid!$L$6,$E11*N11,IFERROR($E11*N11/SUM($J11:$AB11)*(Eksplikatsioon!S13)/SUMPRODUCT($J11:$AB11,Eksplikatsioon!$O13:$AG13),"")),"")</f>
        <v/>
      </c>
      <c r="AH11" s="29" t="str">
        <f>IFERROR(IF($G11=Tabelid!$L$6,$E11*O11,IFERROR($E11*O11/SUM($J11:$AB11)*(Eksplikatsioon!T13)/SUMPRODUCT($J11:$AB11,Eksplikatsioon!$O13:$AG13),"")),"")</f>
        <v/>
      </c>
      <c r="AI11" s="29" t="str">
        <f>IFERROR(IF($G11=Tabelid!$L$6,$E11*P11,IFERROR($E11*P11/SUM($J11:$AB11)*(Eksplikatsioon!U13)/SUMPRODUCT($J11:$AB11,Eksplikatsioon!$O13:$AG13),"")),"")</f>
        <v/>
      </c>
      <c r="AJ11" s="29" t="str">
        <f>IFERROR(IF($G11=Tabelid!$L$6,$E11*Q11,IFERROR($E11*Q11/SUM($J11:$AB11)*(Eksplikatsioon!V13)/SUMPRODUCT($J11:$AB11,Eksplikatsioon!$O13:$AG13),"")),"")</f>
        <v/>
      </c>
      <c r="AK11" s="29" t="str">
        <f>IFERROR(IF($G11=Tabelid!$L$6,$E11*R11,IFERROR($E11*R11/SUM($J11:$AB11)*(Eksplikatsioon!W13)/SUMPRODUCT($J11:$AB11,Eksplikatsioon!$O13:$AG13),"")),"")</f>
        <v/>
      </c>
      <c r="AL11" s="29" t="str">
        <f>IFERROR(IF($G11=Tabelid!$L$6,$E11*S11,IFERROR($E11*S11/SUM($J11:$AB11)*(Eksplikatsioon!X13)/SUMPRODUCT($J11:$AB11,Eksplikatsioon!$O13:$AG13),"")),"")</f>
        <v/>
      </c>
      <c r="AM11" s="29" t="str">
        <f>IFERROR(IF($G11=Tabelid!$L$6,$E11*T11,IFERROR($E11*T11/SUM($J11:$AB11)*(Eksplikatsioon!Y13)/SUMPRODUCT($J11:$AB11,Eksplikatsioon!$O13:$AG13),"")),"")</f>
        <v/>
      </c>
      <c r="AN11" s="29" t="str">
        <f>IFERROR(IF($G11=Tabelid!$L$6,$E11*U11,IFERROR($E11*U11/SUM($J11:$AB11)*(Eksplikatsioon!Z13)/SUMPRODUCT($J11:$AB11,Eksplikatsioon!$O13:$AG13),"")),"")</f>
        <v/>
      </c>
      <c r="AO11" s="29" t="str">
        <f>IFERROR(IF($G11=Tabelid!$L$6,$E11*V11,IFERROR($E11*V11/SUM($J11:$AB11)*(Eksplikatsioon!AA13)/SUMPRODUCT($J11:$AB11,Eksplikatsioon!$O13:$AG13),"")),"")</f>
        <v/>
      </c>
      <c r="AP11" s="29" t="str">
        <f>IFERROR(IF($G11=Tabelid!$L$6,$E11*W11,IFERROR($E11*W11/SUM($J11:$AB11)*(Eksplikatsioon!AB13)/SUMPRODUCT($J11:$AB11,Eksplikatsioon!$O13:$AG13),"")),"")</f>
        <v/>
      </c>
      <c r="AQ11" s="29" t="str">
        <f>IFERROR(IF($G11=Tabelid!$L$6,$E11*X11,IFERROR($E11*X11/SUM($J11:$AB11)*(Eksplikatsioon!AC13)/SUMPRODUCT($J11:$AB11,Eksplikatsioon!$O13:$AG13),"")),"")</f>
        <v/>
      </c>
      <c r="AR11" s="29" t="str">
        <f>IFERROR(IF($G11=Tabelid!$L$6,$E11*Y11,IFERROR($E11*Y11/SUM($J11:$AB11)*(Eksplikatsioon!AD13)/SUMPRODUCT($J11:$AB11,Eksplikatsioon!$O13:$AG13),"")),"")</f>
        <v/>
      </c>
      <c r="AS11" s="29" t="str">
        <f>IFERROR(IF($G11=Tabelid!$L$6,$E11*Z11,IFERROR($E11*Z11/SUM($J11:$AB11)*(Eksplikatsioon!AE13)/SUMPRODUCT($J11:$AB11,Eksplikatsioon!$O13:$AG13),"")),"")</f>
        <v/>
      </c>
      <c r="AT11" s="29" t="str">
        <f>IFERROR(IF($G11=Tabelid!$L$6,$E11*AA11,IFERROR($E11*AA11/SUM($J11:$AB11)*(Eksplikatsioon!AF13)/SUMPRODUCT($J11:$AB11,Eksplikatsioon!$O13:$AG13),"")),"")</f>
        <v/>
      </c>
      <c r="AU11" s="29" t="str">
        <f>IFERROR(IF($G11=Tabelid!$L$6,$E11*AB11,IFERROR($E11*AB11/SUM($J11:$AB11)*(Eksplikatsioon!AG13)/SUMPRODUCT($J11:$AB11,Eksplikatsioon!$O13:$AG13),"")),"")</f>
        <v/>
      </c>
      <c r="AW11" s="37" t="str">
        <f t="shared" si="5"/>
        <v>Muinsuskaitseamet</v>
      </c>
      <c r="AX11" s="37" t="str">
        <f t="shared" si="6"/>
        <v/>
      </c>
      <c r="AY11" s="35">
        <f>IF(BF11&lt;&gt;"",IF(SUMIFS(E:E,H:H,AW11,G:G,"Ainukasutuses pind",C:C,"ÜÜRITAV PIND")=0,0,SUMIFS(E:E,H:H,AW11,G:G,"Ainukasutuses pind",C:C,"ÜÜRITAV PIND")),IF(AW11="Aktiivne vakantsus",SUMIFS(E:E,C:C,"üüritav pind",G:G,"ainukasutuses pind")-SUM($AY$2:AY10),IF(AW11="Üüritav pind kokku",SUM($AY$2:AY10),"")))</f>
        <v>11.7</v>
      </c>
      <c r="AZ11" s="35">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0.29449658703071674</v>
      </c>
      <c r="BA11" s="35">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6.1208608934568041</v>
      </c>
      <c r="BB11" s="35">
        <f ca="1">IF(OR(BF11&lt;&gt;"",AW11="Aktiivne vakantsus"),IFERROR(SUM(INDIRECT("r3c"&amp;MATCH($AW11,AC$2:AU$2,0)+28,FALSE):INDIRECT("r1002c"&amp;MATCH($AW11,AC$2:AU$2,0)+28,FALSE)),0),IF(AW11="Üüritav pind kokku",SUM($BB$2:BB10),""))</f>
        <v>0</v>
      </c>
      <c r="BC11" s="35">
        <f t="shared" ca="1" si="7"/>
        <v>18.115357480487518</v>
      </c>
      <c r="BD11" s="45">
        <f t="shared" ca="1" si="8"/>
        <v>1.1559059137626032E-2</v>
      </c>
      <c r="BF11" s="36" t="s">
        <v>279</v>
      </c>
      <c r="BG11" s="36"/>
    </row>
    <row r="12" spans="1:59" x14ac:dyDescent="0.25">
      <c r="A12" s="23" t="str">
        <f>IF(Eksplikatsioon!A14=0,"",Eksplikatsioon!A14)</f>
        <v>01</v>
      </c>
      <c r="B12" s="56" t="str">
        <f>IF(Eksplikatsioon!B14=0,"",Eksplikatsioon!B14)</f>
        <v>109</v>
      </c>
      <c r="C12" s="23" t="str">
        <f>IF(Eksplikatsioon!C14=0,"",Eksplikatsioon!C14)</f>
        <v>ÜÜRITAV PIND</v>
      </c>
      <c r="D12" s="23" t="str">
        <f>IF(Eksplikatsioon!D14=0,"",Eksplikatsioon!D14)</f>
        <v>Riietusruum</v>
      </c>
      <c r="E12" s="54">
        <f>IF(Eksplikatsioon!F14=0,"",Eksplikatsioon!F14)</f>
        <v>11.8</v>
      </c>
      <c r="F12" s="23" t="str">
        <f>IF(Eksplikatsioon!H14=0,"",Eksplikatsioon!H14)</f>
        <v/>
      </c>
      <c r="G12" s="23" t="str">
        <f>IF(Eksplikatsioon!J14=0,"",Eksplikatsioon!J14)</f>
        <v>Ühiskasutuses hoone pind</v>
      </c>
      <c r="H12" s="23" t="str">
        <f>IF(Eksplikatsioon!K14=0,"",Eksplikatsioon!K14)</f>
        <v/>
      </c>
      <c r="I12" s="23" t="str">
        <f>IF(Eksplikatsioon!L14=0,"",Eksplikatsioon!L14)</f>
        <v/>
      </c>
      <c r="J12" s="29" t="str">
        <f>IFERROR(IF($G12=Tabelid!$L$6,Eksplikatsioon!O14/SUM(Eksplikatsioon!$O14:'Eksplikatsioon'!$AG14),IF($G12=Tabelid!$L$4,IFERROR(SUMIFS($E:$E,$G:$G,Tabelid!$L$1,$C:$C,Tabelid!$J$4,$H:$H,J$2,$A:$A,$A12)/SUMIFS($E:$E,$G:$G,Tabelid!$L$1,$C:$C,Tabelid!$J$4,$A:$A,$A12),0),IF($G12=Tabelid!$L$5,IFERROR(SUMIFS($E:$E,$G:$G,Tabelid!$L$1,$C:$C,Tabelid!$J$4,$H:$H,J$2)/SUMIFS($E:$E,$G:$G,Tabelid!$L$1,$C:$C,Tabelid!$J$4),0),""))),"")</f>
        <v/>
      </c>
      <c r="K12" s="29" t="str">
        <f>IFERROR(IF($G12=Tabelid!$L$6,Eksplikatsioon!P14/SUM(Eksplikatsioon!$O14:'Eksplikatsioon'!$AG14),IF($G12=Tabelid!$L$4,IFERROR(SUMIFS($E:$E,$G:$G,Tabelid!$L$1,$C:$C,Tabelid!$J$4,$H:$H,K$2,$A:$A,$A12)/SUMIFS($E:$E,$G:$G,Tabelid!$L$1,$C:$C,Tabelid!$J$4,$A:$A,$A12),0),IF($G12=Tabelid!$L$5,IFERROR(SUMIFS($E:$E,$G:$G,Tabelid!$L$1,$C:$C,Tabelid!$J$4,$H:$H,K$2)/SUMIFS($E:$E,$G:$G,Tabelid!$L$1,$C:$C,Tabelid!$J$4),0),""))),"")</f>
        <v/>
      </c>
      <c r="L12" s="29" t="str">
        <f>IFERROR(IF($G12=Tabelid!$L$6,Eksplikatsioon!Q14/SUM(Eksplikatsioon!$O14:'Eksplikatsioon'!$AG14),IF($G12=Tabelid!$L$4,IFERROR(SUMIFS($E:$E,$G:$G,Tabelid!$L$1,$C:$C,Tabelid!$J$4,$H:$H,L$2,$A:$A,$A12)/SUMIFS($E:$E,$G:$G,Tabelid!$L$1,$C:$C,Tabelid!$J$4,$A:$A,$A12),0),IF($G12=Tabelid!$L$5,IFERROR(SUMIFS($E:$E,$G:$G,Tabelid!$L$1,$C:$C,Tabelid!$J$4,$H:$H,L$2)/SUMIFS($E:$E,$G:$G,Tabelid!$L$1,$C:$C,Tabelid!$J$4),0),""))),"")</f>
        <v/>
      </c>
      <c r="M12" s="29" t="str">
        <f>IFERROR(IF($G12=Tabelid!$L$6,Eksplikatsioon!R14/SUM(Eksplikatsioon!$O14:'Eksplikatsioon'!$AG14),IF($G12=Tabelid!$L$4,IFERROR(SUMIFS($E:$E,$G:$G,Tabelid!$L$1,$C:$C,Tabelid!$J$4,$H:$H,M$2,$A:$A,$A12)/SUMIFS($E:$E,$G:$G,Tabelid!$L$1,$C:$C,Tabelid!$J$4,$A:$A,$A12),0),IF($G12=Tabelid!$L$5,IFERROR(SUMIFS($E:$E,$G:$G,Tabelid!$L$1,$C:$C,Tabelid!$J$4,$H:$H,M$2)/SUMIFS($E:$E,$G:$G,Tabelid!$L$1,$C:$C,Tabelid!$J$4),0),""))),"")</f>
        <v/>
      </c>
      <c r="N12" s="29" t="str">
        <f>IFERROR(IF($G12=Tabelid!$L$6,Eksplikatsioon!S14/SUM(Eksplikatsioon!$O14:'Eksplikatsioon'!$AG14),IF($G12=Tabelid!$L$4,IFERROR(SUMIFS($E:$E,$G:$G,Tabelid!$L$1,$C:$C,Tabelid!$J$4,$H:$H,N$2,$A:$A,$A12)/SUMIFS($E:$E,$G:$G,Tabelid!$L$1,$C:$C,Tabelid!$J$4,$A:$A,$A12),0),IF($G12=Tabelid!$L$5,IFERROR(SUMIFS($E:$E,$G:$G,Tabelid!$L$1,$C:$C,Tabelid!$J$4,$H:$H,N$2)/SUMIFS($E:$E,$G:$G,Tabelid!$L$1,$C:$C,Tabelid!$J$4),0),""))),"")</f>
        <v/>
      </c>
      <c r="O12" s="29" t="str">
        <f>IFERROR(IF($G12=Tabelid!$L$6,Eksplikatsioon!T14/SUM(Eksplikatsioon!$O14:'Eksplikatsioon'!$AG14),IF($G12=Tabelid!$L$4,IFERROR(SUMIFS($E:$E,$G:$G,Tabelid!$L$1,$C:$C,Tabelid!$J$4,$H:$H,O$2,$A:$A,$A12)/SUMIFS($E:$E,$G:$G,Tabelid!$L$1,$C:$C,Tabelid!$J$4,$A:$A,$A12),0),IF($G12=Tabelid!$L$5,IFERROR(SUMIFS($E:$E,$G:$G,Tabelid!$L$1,$C:$C,Tabelid!$J$4,$H:$H,O$2)/SUMIFS($E:$E,$G:$G,Tabelid!$L$1,$C:$C,Tabelid!$J$4),0),""))),"")</f>
        <v/>
      </c>
      <c r="P12" s="29" t="str">
        <f>IFERROR(IF($G12=Tabelid!$L$6,Eksplikatsioon!U14/SUM(Eksplikatsioon!$O14:'Eksplikatsioon'!$AG14),IF($G12=Tabelid!$L$4,IFERROR(SUMIFS($E:$E,$G:$G,Tabelid!$L$1,$C:$C,Tabelid!$J$4,$H:$H,P$2,$A:$A,$A12)/SUMIFS($E:$E,$G:$G,Tabelid!$L$1,$C:$C,Tabelid!$J$4,$A:$A,$A12),0),IF($G12=Tabelid!$L$5,IFERROR(SUMIFS($E:$E,$G:$G,Tabelid!$L$1,$C:$C,Tabelid!$J$4,$H:$H,P$2)/SUMIFS($E:$E,$G:$G,Tabelid!$L$1,$C:$C,Tabelid!$J$4),0),""))),"")</f>
        <v/>
      </c>
      <c r="Q12" s="29" t="str">
        <f>IFERROR(IF($G12=Tabelid!$L$6,Eksplikatsioon!V14/SUM(Eksplikatsioon!$O14:'Eksplikatsioon'!$AG14),IF($G12=Tabelid!$L$4,IFERROR(SUMIFS($E:$E,$G:$G,Tabelid!$L$1,$C:$C,Tabelid!$J$4,$H:$H,Q$2,$A:$A,$A12)/SUMIFS($E:$E,$G:$G,Tabelid!$L$1,$C:$C,Tabelid!$J$4,$A:$A,$A12),0),IF($G12=Tabelid!$L$5,IFERROR(SUMIFS($E:$E,$G:$G,Tabelid!$L$1,$C:$C,Tabelid!$J$4,$H:$H,Q$2)/SUMIFS($E:$E,$G:$G,Tabelid!$L$1,$C:$C,Tabelid!$J$4),0),""))),"")</f>
        <v/>
      </c>
      <c r="R12" s="29" t="str">
        <f>IFERROR(IF($G12=Tabelid!$L$6,Eksplikatsioon!W14/SUM(Eksplikatsioon!$O14:'Eksplikatsioon'!$AG14),IF($G12=Tabelid!$L$4,IFERROR(SUMIFS($E:$E,$G:$G,Tabelid!$L$1,$C:$C,Tabelid!$J$4,$H:$H,R$2,$A:$A,$A12)/SUMIFS($E:$E,$G:$G,Tabelid!$L$1,$C:$C,Tabelid!$J$4,$A:$A,$A12),0),IF($G12=Tabelid!$L$5,IFERROR(SUMIFS($E:$E,$G:$G,Tabelid!$L$1,$C:$C,Tabelid!$J$4,$H:$H,R$2)/SUMIFS($E:$E,$G:$G,Tabelid!$L$1,$C:$C,Tabelid!$J$4),0),""))),"")</f>
        <v/>
      </c>
      <c r="S12" s="29" t="str">
        <f>IFERROR(IF($G12=Tabelid!$L$6,Eksplikatsioon!X14/SUM(Eksplikatsioon!$O14:'Eksplikatsioon'!$AG14),IF($G12=Tabelid!$L$4,IFERROR(SUMIFS($E:$E,$G:$G,Tabelid!$L$1,$C:$C,Tabelid!$J$4,$H:$H,S$2,$A:$A,$A12)/SUMIFS($E:$E,$G:$G,Tabelid!$L$1,$C:$C,Tabelid!$J$4,$A:$A,$A12),0),IF($G12=Tabelid!$L$5,IFERROR(SUMIFS($E:$E,$G:$G,Tabelid!$L$1,$C:$C,Tabelid!$J$4,$H:$H,S$2)/SUMIFS($E:$E,$G:$G,Tabelid!$L$1,$C:$C,Tabelid!$J$4),0),""))),"")</f>
        <v/>
      </c>
      <c r="T12" s="29" t="str">
        <f>IFERROR(IF($G12=Tabelid!$L$6,Eksplikatsioon!Y14/SUM(Eksplikatsioon!$O14:'Eksplikatsioon'!$AG14),IF($G12=Tabelid!$L$4,IFERROR(SUMIFS($E:$E,$G:$G,Tabelid!$L$1,$C:$C,Tabelid!$J$4,$H:$H,T$2,$A:$A,$A12)/SUMIFS($E:$E,$G:$G,Tabelid!$L$1,$C:$C,Tabelid!$J$4,$A:$A,$A12),0),IF($G12=Tabelid!$L$5,IFERROR(SUMIFS($E:$E,$G:$G,Tabelid!$L$1,$C:$C,Tabelid!$J$4,$H:$H,T$2)/SUMIFS($E:$E,$G:$G,Tabelid!$L$1,$C:$C,Tabelid!$J$4),0),""))),"")</f>
        <v/>
      </c>
      <c r="U12" s="29" t="str">
        <f>IFERROR(IF($G12=Tabelid!$L$6,Eksplikatsioon!Z14/SUM(Eksplikatsioon!$O14:'Eksplikatsioon'!$AG14),IF($G12=Tabelid!$L$4,IFERROR(SUMIFS($E:$E,$G:$G,Tabelid!$L$1,$C:$C,Tabelid!$J$4,$H:$H,U$2,$A:$A,$A12)/SUMIFS($E:$E,$G:$G,Tabelid!$L$1,$C:$C,Tabelid!$J$4,$A:$A,$A12),0),IF($G12=Tabelid!$L$5,IFERROR(SUMIFS($E:$E,$G:$G,Tabelid!$L$1,$C:$C,Tabelid!$J$4,$H:$H,U$2)/SUMIFS($E:$E,$G:$G,Tabelid!$L$1,$C:$C,Tabelid!$J$4),0),""))),"")</f>
        <v/>
      </c>
      <c r="V12" s="29"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29"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29"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29"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29"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29"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29"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29" t="str">
        <f>IFERROR(IF($G12=Tabelid!$L$6,$E12*J12,IFERROR($E12*J12/SUM($J12:$AB12)*(Eksplikatsioon!O14)/SUMPRODUCT($J12:$AB12,Eksplikatsioon!$O14:$AG14),"")),"")</f>
        <v/>
      </c>
      <c r="AD12" s="29" t="str">
        <f>IFERROR(IF($G12=Tabelid!$L$6,$E12*K12,IFERROR($E12*K12/SUM($J12:$AB12)*(Eksplikatsioon!P14)/SUMPRODUCT($J12:$AB12,Eksplikatsioon!$O14:$AG14),"")),"")</f>
        <v/>
      </c>
      <c r="AE12" s="29" t="str">
        <f>IFERROR(IF($G12=Tabelid!$L$6,$E12*L12,IFERROR($E12*L12/SUM($J12:$AB12)*(Eksplikatsioon!Q14)/SUMPRODUCT($J12:$AB12,Eksplikatsioon!$O14:$AG14),"")),"")</f>
        <v/>
      </c>
      <c r="AF12" s="29" t="str">
        <f>IFERROR(IF($G12=Tabelid!$L$6,$E12*M12,IFERROR($E12*M12/SUM($J12:$AB12)*(Eksplikatsioon!R14)/SUMPRODUCT($J12:$AB12,Eksplikatsioon!$O14:$AG14),"")),"")</f>
        <v/>
      </c>
      <c r="AG12" s="29" t="str">
        <f>IFERROR(IF($G12=Tabelid!$L$6,$E12*N12,IFERROR($E12*N12/SUM($J12:$AB12)*(Eksplikatsioon!S14)/SUMPRODUCT($J12:$AB12,Eksplikatsioon!$O14:$AG14),"")),"")</f>
        <v/>
      </c>
      <c r="AH12" s="29" t="str">
        <f>IFERROR(IF($G12=Tabelid!$L$6,$E12*O12,IFERROR($E12*O12/SUM($J12:$AB12)*(Eksplikatsioon!T14)/SUMPRODUCT($J12:$AB12,Eksplikatsioon!$O14:$AG14),"")),"")</f>
        <v/>
      </c>
      <c r="AI12" s="29" t="str">
        <f>IFERROR(IF($G12=Tabelid!$L$6,$E12*P12,IFERROR($E12*P12/SUM($J12:$AB12)*(Eksplikatsioon!U14)/SUMPRODUCT($J12:$AB12,Eksplikatsioon!$O14:$AG14),"")),"")</f>
        <v/>
      </c>
      <c r="AJ12" s="29" t="str">
        <f>IFERROR(IF($G12=Tabelid!$L$6,$E12*Q12,IFERROR($E12*Q12/SUM($J12:$AB12)*(Eksplikatsioon!V14)/SUMPRODUCT($J12:$AB12,Eksplikatsioon!$O14:$AG14),"")),"")</f>
        <v/>
      </c>
      <c r="AK12" s="29" t="str">
        <f>IFERROR(IF($G12=Tabelid!$L$6,$E12*R12,IFERROR($E12*R12/SUM($J12:$AB12)*(Eksplikatsioon!W14)/SUMPRODUCT($J12:$AB12,Eksplikatsioon!$O14:$AG14),"")),"")</f>
        <v/>
      </c>
      <c r="AL12" s="29" t="str">
        <f>IFERROR(IF($G12=Tabelid!$L$6,$E12*S12,IFERROR($E12*S12/SUM($J12:$AB12)*(Eksplikatsioon!X14)/SUMPRODUCT($J12:$AB12,Eksplikatsioon!$O14:$AG14),"")),"")</f>
        <v/>
      </c>
      <c r="AM12" s="29" t="str">
        <f>IFERROR(IF($G12=Tabelid!$L$6,$E12*T12,IFERROR($E12*T12/SUM($J12:$AB12)*(Eksplikatsioon!Y14)/SUMPRODUCT($J12:$AB12,Eksplikatsioon!$O14:$AG14),"")),"")</f>
        <v/>
      </c>
      <c r="AN12" s="29" t="str">
        <f>IFERROR(IF($G12=Tabelid!$L$6,$E12*U12,IFERROR($E12*U12/SUM($J12:$AB12)*(Eksplikatsioon!Z14)/SUMPRODUCT($J12:$AB12,Eksplikatsioon!$O14:$AG14),"")),"")</f>
        <v/>
      </c>
      <c r="AO12" s="29" t="str">
        <f>IFERROR(IF($G12=Tabelid!$L$6,$E12*V12,IFERROR($E12*V12/SUM($J12:$AB12)*(Eksplikatsioon!AA14)/SUMPRODUCT($J12:$AB12,Eksplikatsioon!$O14:$AG14),"")),"")</f>
        <v/>
      </c>
      <c r="AP12" s="29" t="str">
        <f>IFERROR(IF($G12=Tabelid!$L$6,$E12*W12,IFERROR($E12*W12/SUM($J12:$AB12)*(Eksplikatsioon!AB14)/SUMPRODUCT($J12:$AB12,Eksplikatsioon!$O14:$AG14),"")),"")</f>
        <v/>
      </c>
      <c r="AQ12" s="29" t="str">
        <f>IFERROR(IF($G12=Tabelid!$L$6,$E12*X12,IFERROR($E12*X12/SUM($J12:$AB12)*(Eksplikatsioon!AC14)/SUMPRODUCT($J12:$AB12,Eksplikatsioon!$O14:$AG14),"")),"")</f>
        <v/>
      </c>
      <c r="AR12" s="29" t="str">
        <f>IFERROR(IF($G12=Tabelid!$L$6,$E12*Y12,IFERROR($E12*Y12/SUM($J12:$AB12)*(Eksplikatsioon!AD14)/SUMPRODUCT($J12:$AB12,Eksplikatsioon!$O14:$AG14),"")),"")</f>
        <v/>
      </c>
      <c r="AS12" s="29" t="str">
        <f>IFERROR(IF($G12=Tabelid!$L$6,$E12*Z12,IFERROR($E12*Z12/SUM($J12:$AB12)*(Eksplikatsioon!AE14)/SUMPRODUCT($J12:$AB12,Eksplikatsioon!$O14:$AG14),"")),"")</f>
        <v/>
      </c>
      <c r="AT12" s="29" t="str">
        <f>IFERROR(IF($G12=Tabelid!$L$6,$E12*AA12,IFERROR($E12*AA12/SUM($J12:$AB12)*(Eksplikatsioon!AF14)/SUMPRODUCT($J12:$AB12,Eksplikatsioon!$O14:$AG14),"")),"")</f>
        <v/>
      </c>
      <c r="AU12" s="29" t="str">
        <f>IFERROR(IF($G12=Tabelid!$L$6,$E12*AB12,IFERROR($E12*AB12/SUM($J12:$AB12)*(Eksplikatsioon!AG14)/SUMPRODUCT($J12:$AB12,Eksplikatsioon!$O14:$AG14),"")),"")</f>
        <v/>
      </c>
      <c r="AW12" s="37" t="str">
        <f t="shared" si="5"/>
        <v>Tööinspektsioon</v>
      </c>
      <c r="AX12" s="37" t="str">
        <f t="shared" si="6"/>
        <v/>
      </c>
      <c r="AY12" s="35">
        <f>IF(BF12&lt;&gt;"",IF(SUMIFS(E:E,H:H,AW12,G:G,"Ainukasutuses pind",C:C,"ÜÜRITAV PIND")=0,0,SUMIFS(E:E,H:H,AW12,G:G,"Ainukasutuses pind",C:C,"ÜÜRITAV PIND")),IF(AW12="Aktiivne vakantsus",SUMIFS(E:E,C:C,"üüritav pind",G:G,"ainukasutuses pind")-SUM($AY$2:AY11),IF(AW12="Üüritav pind kokku",SUM($AY$2:AY11),"")))</f>
        <v>14.5</v>
      </c>
      <c r="AZ12" s="35">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0.36497440273037546</v>
      </c>
      <c r="BA12" s="35">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7.5856823038567232</v>
      </c>
      <c r="BB12" s="35">
        <f ca="1">IF(OR(BF12&lt;&gt;"",AW12="Aktiivne vakantsus"),IFERROR(SUM(INDIRECT("r3c"&amp;MATCH($AW12,AC$2:AU$2,0)+28,FALSE):INDIRECT("r1002c"&amp;MATCH($AW12,AC$2:AU$2,0)+28,FALSE)),0),IF(AW12="Üüritav pind kokku",SUM($BB$2:BB11),""))</f>
        <v>0</v>
      </c>
      <c r="BC12" s="35">
        <f t="shared" ca="1" si="7"/>
        <v>22.450656706587097</v>
      </c>
      <c r="BD12" s="45">
        <f t="shared" ca="1" si="8"/>
        <v>1.4325329700476707E-2</v>
      </c>
      <c r="BF12" s="36" t="s">
        <v>281</v>
      </c>
      <c r="BG12" s="36"/>
    </row>
    <row r="13" spans="1:59" x14ac:dyDescent="0.25">
      <c r="A13" s="23" t="str">
        <f>IF(Eksplikatsioon!A15=0,"",Eksplikatsioon!A15)</f>
        <v>01</v>
      </c>
      <c r="B13" s="56" t="str">
        <f>IF(Eksplikatsioon!B15=0,"",Eksplikatsioon!B15)</f>
        <v>110</v>
      </c>
      <c r="C13" s="23" t="str">
        <f>IF(Eksplikatsioon!C15=0,"",Eksplikatsioon!C15)</f>
        <v>ÜÜRITAV PIND</v>
      </c>
      <c r="D13" s="23" t="str">
        <f>IF(Eksplikatsioon!D15=0,"",Eksplikatsioon!D15)</f>
        <v>Koristus- ja hooldusruum</v>
      </c>
      <c r="E13" s="54">
        <f>IF(Eksplikatsioon!F15=0,"",Eksplikatsioon!F15)</f>
        <v>6.5</v>
      </c>
      <c r="F13" s="23" t="str">
        <f>IF(Eksplikatsioon!H15=0,"",Eksplikatsioon!H15)</f>
        <v/>
      </c>
      <c r="G13" s="23" t="str">
        <f>IF(Eksplikatsioon!J15=0,"",Eksplikatsioon!J15)</f>
        <v>Ühiskasutuses hoone pind</v>
      </c>
      <c r="H13" s="23" t="str">
        <f>IF(Eksplikatsioon!K15=0,"",Eksplikatsioon!K15)</f>
        <v/>
      </c>
      <c r="I13" s="23" t="str">
        <f>IF(Eksplikatsioon!L15=0,"",Eksplikatsioon!L15)</f>
        <v/>
      </c>
      <c r="J13" s="29" t="str">
        <f>IFERROR(IF($G13=Tabelid!$L$6,Eksplikatsioon!O15/SUM(Eksplikatsioon!$O15:'Eksplikatsioon'!$AG15),IF($G13=Tabelid!$L$4,IFERROR(SUMIFS($E:$E,$G:$G,Tabelid!$L$1,$C:$C,Tabelid!$J$4,$H:$H,J$2,$A:$A,$A13)/SUMIFS($E:$E,$G:$G,Tabelid!$L$1,$C:$C,Tabelid!$J$4,$A:$A,$A13),0),IF($G13=Tabelid!$L$5,IFERROR(SUMIFS($E:$E,$G:$G,Tabelid!$L$1,$C:$C,Tabelid!$J$4,$H:$H,J$2)/SUMIFS($E:$E,$G:$G,Tabelid!$L$1,$C:$C,Tabelid!$J$4),0),""))),"")</f>
        <v/>
      </c>
      <c r="K13" s="29" t="str">
        <f>IFERROR(IF($G13=Tabelid!$L$6,Eksplikatsioon!P15/SUM(Eksplikatsioon!$O15:'Eksplikatsioon'!$AG15),IF($G13=Tabelid!$L$4,IFERROR(SUMIFS($E:$E,$G:$G,Tabelid!$L$1,$C:$C,Tabelid!$J$4,$H:$H,K$2,$A:$A,$A13)/SUMIFS($E:$E,$G:$G,Tabelid!$L$1,$C:$C,Tabelid!$J$4,$A:$A,$A13),0),IF($G13=Tabelid!$L$5,IFERROR(SUMIFS($E:$E,$G:$G,Tabelid!$L$1,$C:$C,Tabelid!$J$4,$H:$H,K$2)/SUMIFS($E:$E,$G:$G,Tabelid!$L$1,$C:$C,Tabelid!$J$4),0),""))),"")</f>
        <v/>
      </c>
      <c r="L13" s="29" t="str">
        <f>IFERROR(IF($G13=Tabelid!$L$6,Eksplikatsioon!Q15/SUM(Eksplikatsioon!$O15:'Eksplikatsioon'!$AG15),IF($G13=Tabelid!$L$4,IFERROR(SUMIFS($E:$E,$G:$G,Tabelid!$L$1,$C:$C,Tabelid!$J$4,$H:$H,L$2,$A:$A,$A13)/SUMIFS($E:$E,$G:$G,Tabelid!$L$1,$C:$C,Tabelid!$J$4,$A:$A,$A13),0),IF($G13=Tabelid!$L$5,IFERROR(SUMIFS($E:$E,$G:$G,Tabelid!$L$1,$C:$C,Tabelid!$J$4,$H:$H,L$2)/SUMIFS($E:$E,$G:$G,Tabelid!$L$1,$C:$C,Tabelid!$J$4),0),""))),"")</f>
        <v/>
      </c>
      <c r="M13" s="29" t="str">
        <f>IFERROR(IF($G13=Tabelid!$L$6,Eksplikatsioon!R15/SUM(Eksplikatsioon!$O15:'Eksplikatsioon'!$AG15),IF($G13=Tabelid!$L$4,IFERROR(SUMIFS($E:$E,$G:$G,Tabelid!$L$1,$C:$C,Tabelid!$J$4,$H:$H,M$2,$A:$A,$A13)/SUMIFS($E:$E,$G:$G,Tabelid!$L$1,$C:$C,Tabelid!$J$4,$A:$A,$A13),0),IF($G13=Tabelid!$L$5,IFERROR(SUMIFS($E:$E,$G:$G,Tabelid!$L$1,$C:$C,Tabelid!$J$4,$H:$H,M$2)/SUMIFS($E:$E,$G:$G,Tabelid!$L$1,$C:$C,Tabelid!$J$4),0),""))),"")</f>
        <v/>
      </c>
      <c r="N13" s="29" t="str">
        <f>IFERROR(IF($G13=Tabelid!$L$6,Eksplikatsioon!S15/SUM(Eksplikatsioon!$O15:'Eksplikatsioon'!$AG15),IF($G13=Tabelid!$L$4,IFERROR(SUMIFS($E:$E,$G:$G,Tabelid!$L$1,$C:$C,Tabelid!$J$4,$H:$H,N$2,$A:$A,$A13)/SUMIFS($E:$E,$G:$G,Tabelid!$L$1,$C:$C,Tabelid!$J$4,$A:$A,$A13),0),IF($G13=Tabelid!$L$5,IFERROR(SUMIFS($E:$E,$G:$G,Tabelid!$L$1,$C:$C,Tabelid!$J$4,$H:$H,N$2)/SUMIFS($E:$E,$G:$G,Tabelid!$L$1,$C:$C,Tabelid!$J$4),0),""))),"")</f>
        <v/>
      </c>
      <c r="O13" s="29" t="str">
        <f>IFERROR(IF($G13=Tabelid!$L$6,Eksplikatsioon!T15/SUM(Eksplikatsioon!$O15:'Eksplikatsioon'!$AG15),IF($G13=Tabelid!$L$4,IFERROR(SUMIFS($E:$E,$G:$G,Tabelid!$L$1,$C:$C,Tabelid!$J$4,$H:$H,O$2,$A:$A,$A13)/SUMIFS($E:$E,$G:$G,Tabelid!$L$1,$C:$C,Tabelid!$J$4,$A:$A,$A13),0),IF($G13=Tabelid!$L$5,IFERROR(SUMIFS($E:$E,$G:$G,Tabelid!$L$1,$C:$C,Tabelid!$J$4,$H:$H,O$2)/SUMIFS($E:$E,$G:$G,Tabelid!$L$1,$C:$C,Tabelid!$J$4),0),""))),"")</f>
        <v/>
      </c>
      <c r="P13" s="29" t="str">
        <f>IFERROR(IF($G13=Tabelid!$L$6,Eksplikatsioon!U15/SUM(Eksplikatsioon!$O15:'Eksplikatsioon'!$AG15),IF($G13=Tabelid!$L$4,IFERROR(SUMIFS($E:$E,$G:$G,Tabelid!$L$1,$C:$C,Tabelid!$J$4,$H:$H,P$2,$A:$A,$A13)/SUMIFS($E:$E,$G:$G,Tabelid!$L$1,$C:$C,Tabelid!$J$4,$A:$A,$A13),0),IF($G13=Tabelid!$L$5,IFERROR(SUMIFS($E:$E,$G:$G,Tabelid!$L$1,$C:$C,Tabelid!$J$4,$H:$H,P$2)/SUMIFS($E:$E,$G:$G,Tabelid!$L$1,$C:$C,Tabelid!$J$4),0),""))),"")</f>
        <v/>
      </c>
      <c r="Q13" s="29" t="str">
        <f>IFERROR(IF($G13=Tabelid!$L$6,Eksplikatsioon!V15/SUM(Eksplikatsioon!$O15:'Eksplikatsioon'!$AG15),IF($G13=Tabelid!$L$4,IFERROR(SUMIFS($E:$E,$G:$G,Tabelid!$L$1,$C:$C,Tabelid!$J$4,$H:$H,Q$2,$A:$A,$A13)/SUMIFS($E:$E,$G:$G,Tabelid!$L$1,$C:$C,Tabelid!$J$4,$A:$A,$A13),0),IF($G13=Tabelid!$L$5,IFERROR(SUMIFS($E:$E,$G:$G,Tabelid!$L$1,$C:$C,Tabelid!$J$4,$H:$H,Q$2)/SUMIFS($E:$E,$G:$G,Tabelid!$L$1,$C:$C,Tabelid!$J$4),0),""))),"")</f>
        <v/>
      </c>
      <c r="R13" s="29" t="str">
        <f>IFERROR(IF($G13=Tabelid!$L$6,Eksplikatsioon!W15/SUM(Eksplikatsioon!$O15:'Eksplikatsioon'!$AG15),IF($G13=Tabelid!$L$4,IFERROR(SUMIFS($E:$E,$G:$G,Tabelid!$L$1,$C:$C,Tabelid!$J$4,$H:$H,R$2,$A:$A,$A13)/SUMIFS($E:$E,$G:$G,Tabelid!$L$1,$C:$C,Tabelid!$J$4,$A:$A,$A13),0),IF($G13=Tabelid!$L$5,IFERROR(SUMIFS($E:$E,$G:$G,Tabelid!$L$1,$C:$C,Tabelid!$J$4,$H:$H,R$2)/SUMIFS($E:$E,$G:$G,Tabelid!$L$1,$C:$C,Tabelid!$J$4),0),""))),"")</f>
        <v/>
      </c>
      <c r="S13" s="29" t="str">
        <f>IFERROR(IF($G13=Tabelid!$L$6,Eksplikatsioon!X15/SUM(Eksplikatsioon!$O15:'Eksplikatsioon'!$AG15),IF($G13=Tabelid!$L$4,IFERROR(SUMIFS($E:$E,$G:$G,Tabelid!$L$1,$C:$C,Tabelid!$J$4,$H:$H,S$2,$A:$A,$A13)/SUMIFS($E:$E,$G:$G,Tabelid!$L$1,$C:$C,Tabelid!$J$4,$A:$A,$A13),0),IF($G13=Tabelid!$L$5,IFERROR(SUMIFS($E:$E,$G:$G,Tabelid!$L$1,$C:$C,Tabelid!$J$4,$H:$H,S$2)/SUMIFS($E:$E,$G:$G,Tabelid!$L$1,$C:$C,Tabelid!$J$4),0),""))),"")</f>
        <v/>
      </c>
      <c r="T13" s="29" t="str">
        <f>IFERROR(IF($G13=Tabelid!$L$6,Eksplikatsioon!Y15/SUM(Eksplikatsioon!$O15:'Eksplikatsioon'!$AG15),IF($G13=Tabelid!$L$4,IFERROR(SUMIFS($E:$E,$G:$G,Tabelid!$L$1,$C:$C,Tabelid!$J$4,$H:$H,T$2,$A:$A,$A13)/SUMIFS($E:$E,$G:$G,Tabelid!$L$1,$C:$C,Tabelid!$J$4,$A:$A,$A13),0),IF($G13=Tabelid!$L$5,IFERROR(SUMIFS($E:$E,$G:$G,Tabelid!$L$1,$C:$C,Tabelid!$J$4,$H:$H,T$2)/SUMIFS($E:$E,$G:$G,Tabelid!$L$1,$C:$C,Tabelid!$J$4),0),""))),"")</f>
        <v/>
      </c>
      <c r="U13" s="29" t="str">
        <f>IFERROR(IF($G13=Tabelid!$L$6,Eksplikatsioon!Z15/SUM(Eksplikatsioon!$O15:'Eksplikatsioon'!$AG15),IF($G13=Tabelid!$L$4,IFERROR(SUMIFS($E:$E,$G:$G,Tabelid!$L$1,$C:$C,Tabelid!$J$4,$H:$H,U$2,$A:$A,$A13)/SUMIFS($E:$E,$G:$G,Tabelid!$L$1,$C:$C,Tabelid!$J$4,$A:$A,$A13),0),IF($G13=Tabelid!$L$5,IFERROR(SUMIFS($E:$E,$G:$G,Tabelid!$L$1,$C:$C,Tabelid!$J$4,$H:$H,U$2)/SUMIFS($E:$E,$G:$G,Tabelid!$L$1,$C:$C,Tabelid!$J$4),0),""))),"")</f>
        <v/>
      </c>
      <c r="V13" s="29"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29"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29"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29"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29"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29"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29"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29" t="str">
        <f>IFERROR(IF($G13=Tabelid!$L$6,$E13*J13,IFERROR($E13*J13/SUM($J13:$AB13)*(Eksplikatsioon!O15)/SUMPRODUCT($J13:$AB13,Eksplikatsioon!$O15:$AG15),"")),"")</f>
        <v/>
      </c>
      <c r="AD13" s="29" t="str">
        <f>IFERROR(IF($G13=Tabelid!$L$6,$E13*K13,IFERROR($E13*K13/SUM($J13:$AB13)*(Eksplikatsioon!P15)/SUMPRODUCT($J13:$AB13,Eksplikatsioon!$O15:$AG15),"")),"")</f>
        <v/>
      </c>
      <c r="AE13" s="29" t="str">
        <f>IFERROR(IF($G13=Tabelid!$L$6,$E13*L13,IFERROR($E13*L13/SUM($J13:$AB13)*(Eksplikatsioon!Q15)/SUMPRODUCT($J13:$AB13,Eksplikatsioon!$O15:$AG15),"")),"")</f>
        <v/>
      </c>
      <c r="AF13" s="29" t="str">
        <f>IFERROR(IF($G13=Tabelid!$L$6,$E13*M13,IFERROR($E13*M13/SUM($J13:$AB13)*(Eksplikatsioon!R15)/SUMPRODUCT($J13:$AB13,Eksplikatsioon!$O15:$AG15),"")),"")</f>
        <v/>
      </c>
      <c r="AG13" s="29" t="str">
        <f>IFERROR(IF($G13=Tabelid!$L$6,$E13*N13,IFERROR($E13*N13/SUM($J13:$AB13)*(Eksplikatsioon!S15)/SUMPRODUCT($J13:$AB13,Eksplikatsioon!$O15:$AG15),"")),"")</f>
        <v/>
      </c>
      <c r="AH13" s="29" t="str">
        <f>IFERROR(IF($G13=Tabelid!$L$6,$E13*O13,IFERROR($E13*O13/SUM($J13:$AB13)*(Eksplikatsioon!T15)/SUMPRODUCT($J13:$AB13,Eksplikatsioon!$O15:$AG15),"")),"")</f>
        <v/>
      </c>
      <c r="AI13" s="29" t="str">
        <f>IFERROR(IF($G13=Tabelid!$L$6,$E13*P13,IFERROR($E13*P13/SUM($J13:$AB13)*(Eksplikatsioon!U15)/SUMPRODUCT($J13:$AB13,Eksplikatsioon!$O15:$AG15),"")),"")</f>
        <v/>
      </c>
      <c r="AJ13" s="29" t="str">
        <f>IFERROR(IF($G13=Tabelid!$L$6,$E13*Q13,IFERROR($E13*Q13/SUM($J13:$AB13)*(Eksplikatsioon!V15)/SUMPRODUCT($J13:$AB13,Eksplikatsioon!$O15:$AG15),"")),"")</f>
        <v/>
      </c>
      <c r="AK13" s="29" t="str">
        <f>IFERROR(IF($G13=Tabelid!$L$6,$E13*R13,IFERROR($E13*R13/SUM($J13:$AB13)*(Eksplikatsioon!W15)/SUMPRODUCT($J13:$AB13,Eksplikatsioon!$O15:$AG15),"")),"")</f>
        <v/>
      </c>
      <c r="AL13" s="29" t="str">
        <f>IFERROR(IF($G13=Tabelid!$L$6,$E13*S13,IFERROR($E13*S13/SUM($J13:$AB13)*(Eksplikatsioon!X15)/SUMPRODUCT($J13:$AB13,Eksplikatsioon!$O15:$AG15),"")),"")</f>
        <v/>
      </c>
      <c r="AM13" s="29" t="str">
        <f>IFERROR(IF($G13=Tabelid!$L$6,$E13*T13,IFERROR($E13*T13/SUM($J13:$AB13)*(Eksplikatsioon!Y15)/SUMPRODUCT($J13:$AB13,Eksplikatsioon!$O15:$AG15),"")),"")</f>
        <v/>
      </c>
      <c r="AN13" s="29" t="str">
        <f>IFERROR(IF($G13=Tabelid!$L$6,$E13*U13,IFERROR($E13*U13/SUM($J13:$AB13)*(Eksplikatsioon!Z15)/SUMPRODUCT($J13:$AB13,Eksplikatsioon!$O15:$AG15),"")),"")</f>
        <v/>
      </c>
      <c r="AO13" s="29" t="str">
        <f>IFERROR(IF($G13=Tabelid!$L$6,$E13*V13,IFERROR($E13*V13/SUM($J13:$AB13)*(Eksplikatsioon!AA15)/SUMPRODUCT($J13:$AB13,Eksplikatsioon!$O15:$AG15),"")),"")</f>
        <v/>
      </c>
      <c r="AP13" s="29" t="str">
        <f>IFERROR(IF($G13=Tabelid!$L$6,$E13*W13,IFERROR($E13*W13/SUM($J13:$AB13)*(Eksplikatsioon!AB15)/SUMPRODUCT($J13:$AB13,Eksplikatsioon!$O15:$AG15),"")),"")</f>
        <v/>
      </c>
      <c r="AQ13" s="29" t="str">
        <f>IFERROR(IF($G13=Tabelid!$L$6,$E13*X13,IFERROR($E13*X13/SUM($J13:$AB13)*(Eksplikatsioon!AC15)/SUMPRODUCT($J13:$AB13,Eksplikatsioon!$O15:$AG15),"")),"")</f>
        <v/>
      </c>
      <c r="AR13" s="29" t="str">
        <f>IFERROR(IF($G13=Tabelid!$L$6,$E13*Y13,IFERROR($E13*Y13/SUM($J13:$AB13)*(Eksplikatsioon!AD15)/SUMPRODUCT($J13:$AB13,Eksplikatsioon!$O15:$AG15),"")),"")</f>
        <v/>
      </c>
      <c r="AS13" s="29" t="str">
        <f>IFERROR(IF($G13=Tabelid!$L$6,$E13*Z13,IFERROR($E13*Z13/SUM($J13:$AB13)*(Eksplikatsioon!AE15)/SUMPRODUCT($J13:$AB13,Eksplikatsioon!$O15:$AG15),"")),"")</f>
        <v/>
      </c>
      <c r="AT13" s="29" t="str">
        <f>IFERROR(IF($G13=Tabelid!$L$6,$E13*AA13,IFERROR($E13*AA13/SUM($J13:$AB13)*(Eksplikatsioon!AF15)/SUMPRODUCT($J13:$AB13,Eksplikatsioon!$O15:$AG15),"")),"")</f>
        <v/>
      </c>
      <c r="AU13" s="29" t="str">
        <f>IFERROR(IF($G13=Tabelid!$L$6,$E13*AB13,IFERROR($E13*AB13/SUM($J13:$AB13)*(Eksplikatsioon!AG15)/SUMPRODUCT($J13:$AB13,Eksplikatsioon!$O15:$AG15),"")),"")</f>
        <v/>
      </c>
      <c r="AW13" s="37" t="str">
        <f t="shared" si="5"/>
        <v>Põllumajanduse Registrite ja Informatsiooni Amet</v>
      </c>
      <c r="AX13" s="37" t="str">
        <f t="shared" si="6"/>
        <v/>
      </c>
      <c r="AY13" s="35">
        <f>IF(BF13&lt;&gt;"",IF(SUMIFS(E:E,H:H,AW13,G:G,"Ainukasutuses pind",C:C,"ÜÜRITAV PIND")=0,0,SUMIFS(E:E,H:H,AW13,G:G,"Ainukasutuses pind",C:C,"ÜÜRITAV PIND")),IF(AW13="Aktiivne vakantsus",SUMIFS(E:E,C:C,"üüritav pind",G:G,"ainukasutuses pind")-SUM($AY$2:AY12),IF(AW13="Üüritav pind kokku",SUM($AY$2:AY12),"")))</f>
        <v>85.8</v>
      </c>
      <c r="AZ13" s="35">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1.4618610747051113</v>
      </c>
      <c r="BA13" s="35">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44.886313218683227</v>
      </c>
      <c r="BB13" s="35">
        <f ca="1">IF(OR(BF13&lt;&gt;"",AW13="Aktiivne vakantsus"),IFERROR(SUM(INDIRECT("r3c"&amp;MATCH($AW13,AC$2:AU$2,0)+28,FALSE):INDIRECT("r1002c"&amp;MATCH($AW13,AC$2:AU$2,0)+28,FALSE)),0),IF(AW13="Üüritav pind kokku",SUM($BB$2:BB12),""))</f>
        <v>0</v>
      </c>
      <c r="BC13" s="35">
        <f t="shared" ca="1" si="7"/>
        <v>132.14817429338834</v>
      </c>
      <c r="BD13" s="45">
        <f t="shared" ca="1" si="8"/>
        <v>8.4321193398027267E-2</v>
      </c>
      <c r="BF13" s="36" t="s">
        <v>188</v>
      </c>
      <c r="BG13" s="36"/>
    </row>
    <row r="14" spans="1:59" x14ac:dyDescent="0.25">
      <c r="A14" s="23" t="str">
        <f>IF(Eksplikatsioon!A16=0,"",Eksplikatsioon!A16)</f>
        <v>01</v>
      </c>
      <c r="B14" s="56" t="str">
        <f>IF(Eksplikatsioon!B16=0,"",Eksplikatsioon!B16)</f>
        <v>111</v>
      </c>
      <c r="C14" s="23" t="str">
        <f>IF(Eksplikatsioon!C16=0,"",Eksplikatsioon!C16)</f>
        <v>ÜÜRITAV PIND</v>
      </c>
      <c r="D14" s="23" t="str">
        <f>IF(Eksplikatsioon!D16=0,"",Eksplikatsioon!D16)</f>
        <v>Pesuruum</v>
      </c>
      <c r="E14" s="54">
        <f>IF(Eksplikatsioon!F16=0,"",Eksplikatsioon!F16)</f>
        <v>4.0999999999999996</v>
      </c>
      <c r="F14" s="23" t="str">
        <f>IF(Eksplikatsioon!H16=0,"",Eksplikatsioon!H16)</f>
        <v/>
      </c>
      <c r="G14" s="23" t="str">
        <f>IF(Eksplikatsioon!J16=0,"",Eksplikatsioon!J16)</f>
        <v>Ühiskasutuses hoone pind</v>
      </c>
      <c r="H14" s="23" t="str">
        <f>IF(Eksplikatsioon!K16=0,"",Eksplikatsioon!K16)</f>
        <v/>
      </c>
      <c r="I14" s="23" t="str">
        <f>IF(Eksplikatsioon!L16=0,"",Eksplikatsioon!L16)</f>
        <v/>
      </c>
      <c r="J14" s="29" t="str">
        <f>IFERROR(IF($G14=Tabelid!$L$6,Eksplikatsioon!O16/SUM(Eksplikatsioon!$O16:'Eksplikatsioon'!$AG16),IF($G14=Tabelid!$L$4,IFERROR(SUMIFS($E:$E,$G:$G,Tabelid!$L$1,$C:$C,Tabelid!$J$4,$H:$H,J$2,$A:$A,$A14)/SUMIFS($E:$E,$G:$G,Tabelid!$L$1,$C:$C,Tabelid!$J$4,$A:$A,$A14),0),IF($G14=Tabelid!$L$5,IFERROR(SUMIFS($E:$E,$G:$G,Tabelid!$L$1,$C:$C,Tabelid!$J$4,$H:$H,J$2)/SUMIFS($E:$E,$G:$G,Tabelid!$L$1,$C:$C,Tabelid!$J$4),0),""))),"")</f>
        <v/>
      </c>
      <c r="K14" s="29" t="str">
        <f>IFERROR(IF($G14=Tabelid!$L$6,Eksplikatsioon!P16/SUM(Eksplikatsioon!$O16:'Eksplikatsioon'!$AG16),IF($G14=Tabelid!$L$4,IFERROR(SUMIFS($E:$E,$G:$G,Tabelid!$L$1,$C:$C,Tabelid!$J$4,$H:$H,K$2,$A:$A,$A14)/SUMIFS($E:$E,$G:$G,Tabelid!$L$1,$C:$C,Tabelid!$J$4,$A:$A,$A14),0),IF($G14=Tabelid!$L$5,IFERROR(SUMIFS($E:$E,$G:$G,Tabelid!$L$1,$C:$C,Tabelid!$J$4,$H:$H,K$2)/SUMIFS($E:$E,$G:$G,Tabelid!$L$1,$C:$C,Tabelid!$J$4),0),""))),"")</f>
        <v/>
      </c>
      <c r="L14" s="29" t="str">
        <f>IFERROR(IF($G14=Tabelid!$L$6,Eksplikatsioon!Q16/SUM(Eksplikatsioon!$O16:'Eksplikatsioon'!$AG16),IF($G14=Tabelid!$L$4,IFERROR(SUMIFS($E:$E,$G:$G,Tabelid!$L$1,$C:$C,Tabelid!$J$4,$H:$H,L$2,$A:$A,$A14)/SUMIFS($E:$E,$G:$G,Tabelid!$L$1,$C:$C,Tabelid!$J$4,$A:$A,$A14),0),IF($G14=Tabelid!$L$5,IFERROR(SUMIFS($E:$E,$G:$G,Tabelid!$L$1,$C:$C,Tabelid!$J$4,$H:$H,L$2)/SUMIFS($E:$E,$G:$G,Tabelid!$L$1,$C:$C,Tabelid!$J$4),0),""))),"")</f>
        <v/>
      </c>
      <c r="M14" s="29" t="str">
        <f>IFERROR(IF($G14=Tabelid!$L$6,Eksplikatsioon!R16/SUM(Eksplikatsioon!$O16:'Eksplikatsioon'!$AG16),IF($G14=Tabelid!$L$4,IFERROR(SUMIFS($E:$E,$G:$G,Tabelid!$L$1,$C:$C,Tabelid!$J$4,$H:$H,M$2,$A:$A,$A14)/SUMIFS($E:$E,$G:$G,Tabelid!$L$1,$C:$C,Tabelid!$J$4,$A:$A,$A14),0),IF($G14=Tabelid!$L$5,IFERROR(SUMIFS($E:$E,$G:$G,Tabelid!$L$1,$C:$C,Tabelid!$J$4,$H:$H,M$2)/SUMIFS($E:$E,$G:$G,Tabelid!$L$1,$C:$C,Tabelid!$J$4),0),""))),"")</f>
        <v/>
      </c>
      <c r="N14" s="29" t="str">
        <f>IFERROR(IF($G14=Tabelid!$L$6,Eksplikatsioon!S16/SUM(Eksplikatsioon!$O16:'Eksplikatsioon'!$AG16),IF($G14=Tabelid!$L$4,IFERROR(SUMIFS($E:$E,$G:$G,Tabelid!$L$1,$C:$C,Tabelid!$J$4,$H:$H,N$2,$A:$A,$A14)/SUMIFS($E:$E,$G:$G,Tabelid!$L$1,$C:$C,Tabelid!$J$4,$A:$A,$A14),0),IF($G14=Tabelid!$L$5,IFERROR(SUMIFS($E:$E,$G:$G,Tabelid!$L$1,$C:$C,Tabelid!$J$4,$H:$H,N$2)/SUMIFS($E:$E,$G:$G,Tabelid!$L$1,$C:$C,Tabelid!$J$4),0),""))),"")</f>
        <v/>
      </c>
      <c r="O14" s="29" t="str">
        <f>IFERROR(IF($G14=Tabelid!$L$6,Eksplikatsioon!T16/SUM(Eksplikatsioon!$O16:'Eksplikatsioon'!$AG16),IF($G14=Tabelid!$L$4,IFERROR(SUMIFS($E:$E,$G:$G,Tabelid!$L$1,$C:$C,Tabelid!$J$4,$H:$H,O$2,$A:$A,$A14)/SUMIFS($E:$E,$G:$G,Tabelid!$L$1,$C:$C,Tabelid!$J$4,$A:$A,$A14),0),IF($G14=Tabelid!$L$5,IFERROR(SUMIFS($E:$E,$G:$G,Tabelid!$L$1,$C:$C,Tabelid!$J$4,$H:$H,O$2)/SUMIFS($E:$E,$G:$G,Tabelid!$L$1,$C:$C,Tabelid!$J$4),0),""))),"")</f>
        <v/>
      </c>
      <c r="P14" s="29" t="str">
        <f>IFERROR(IF($G14=Tabelid!$L$6,Eksplikatsioon!U16/SUM(Eksplikatsioon!$O16:'Eksplikatsioon'!$AG16),IF($G14=Tabelid!$L$4,IFERROR(SUMIFS($E:$E,$G:$G,Tabelid!$L$1,$C:$C,Tabelid!$J$4,$H:$H,P$2,$A:$A,$A14)/SUMIFS($E:$E,$G:$G,Tabelid!$L$1,$C:$C,Tabelid!$J$4,$A:$A,$A14),0),IF($G14=Tabelid!$L$5,IFERROR(SUMIFS($E:$E,$G:$G,Tabelid!$L$1,$C:$C,Tabelid!$J$4,$H:$H,P$2)/SUMIFS($E:$E,$G:$G,Tabelid!$L$1,$C:$C,Tabelid!$J$4),0),""))),"")</f>
        <v/>
      </c>
      <c r="Q14" s="29" t="str">
        <f>IFERROR(IF($G14=Tabelid!$L$6,Eksplikatsioon!V16/SUM(Eksplikatsioon!$O16:'Eksplikatsioon'!$AG16),IF($G14=Tabelid!$L$4,IFERROR(SUMIFS($E:$E,$G:$G,Tabelid!$L$1,$C:$C,Tabelid!$J$4,$H:$H,Q$2,$A:$A,$A14)/SUMIFS($E:$E,$G:$G,Tabelid!$L$1,$C:$C,Tabelid!$J$4,$A:$A,$A14),0),IF($G14=Tabelid!$L$5,IFERROR(SUMIFS($E:$E,$G:$G,Tabelid!$L$1,$C:$C,Tabelid!$J$4,$H:$H,Q$2)/SUMIFS($E:$E,$G:$G,Tabelid!$L$1,$C:$C,Tabelid!$J$4),0),""))),"")</f>
        <v/>
      </c>
      <c r="R14" s="29" t="str">
        <f>IFERROR(IF($G14=Tabelid!$L$6,Eksplikatsioon!W16/SUM(Eksplikatsioon!$O16:'Eksplikatsioon'!$AG16),IF($G14=Tabelid!$L$4,IFERROR(SUMIFS($E:$E,$G:$G,Tabelid!$L$1,$C:$C,Tabelid!$J$4,$H:$H,R$2,$A:$A,$A14)/SUMIFS($E:$E,$G:$G,Tabelid!$L$1,$C:$C,Tabelid!$J$4,$A:$A,$A14),0),IF($G14=Tabelid!$L$5,IFERROR(SUMIFS($E:$E,$G:$G,Tabelid!$L$1,$C:$C,Tabelid!$J$4,$H:$H,R$2)/SUMIFS($E:$E,$G:$G,Tabelid!$L$1,$C:$C,Tabelid!$J$4),0),""))),"")</f>
        <v/>
      </c>
      <c r="S14" s="29" t="str">
        <f>IFERROR(IF($G14=Tabelid!$L$6,Eksplikatsioon!X16/SUM(Eksplikatsioon!$O16:'Eksplikatsioon'!$AG16),IF($G14=Tabelid!$L$4,IFERROR(SUMIFS($E:$E,$G:$G,Tabelid!$L$1,$C:$C,Tabelid!$J$4,$H:$H,S$2,$A:$A,$A14)/SUMIFS($E:$E,$G:$G,Tabelid!$L$1,$C:$C,Tabelid!$J$4,$A:$A,$A14),0),IF($G14=Tabelid!$L$5,IFERROR(SUMIFS($E:$E,$G:$G,Tabelid!$L$1,$C:$C,Tabelid!$J$4,$H:$H,S$2)/SUMIFS($E:$E,$G:$G,Tabelid!$L$1,$C:$C,Tabelid!$J$4),0),""))),"")</f>
        <v/>
      </c>
      <c r="T14" s="29" t="str">
        <f>IFERROR(IF($G14=Tabelid!$L$6,Eksplikatsioon!Y16/SUM(Eksplikatsioon!$O16:'Eksplikatsioon'!$AG16),IF($G14=Tabelid!$L$4,IFERROR(SUMIFS($E:$E,$G:$G,Tabelid!$L$1,$C:$C,Tabelid!$J$4,$H:$H,T$2,$A:$A,$A14)/SUMIFS($E:$E,$G:$G,Tabelid!$L$1,$C:$C,Tabelid!$J$4,$A:$A,$A14),0),IF($G14=Tabelid!$L$5,IFERROR(SUMIFS($E:$E,$G:$G,Tabelid!$L$1,$C:$C,Tabelid!$J$4,$H:$H,T$2)/SUMIFS($E:$E,$G:$G,Tabelid!$L$1,$C:$C,Tabelid!$J$4),0),""))),"")</f>
        <v/>
      </c>
      <c r="U14" s="29" t="str">
        <f>IFERROR(IF($G14=Tabelid!$L$6,Eksplikatsioon!Z16/SUM(Eksplikatsioon!$O16:'Eksplikatsioon'!$AG16),IF($G14=Tabelid!$L$4,IFERROR(SUMIFS($E:$E,$G:$G,Tabelid!$L$1,$C:$C,Tabelid!$J$4,$H:$H,U$2,$A:$A,$A14)/SUMIFS($E:$E,$G:$G,Tabelid!$L$1,$C:$C,Tabelid!$J$4,$A:$A,$A14),0),IF($G14=Tabelid!$L$5,IFERROR(SUMIFS($E:$E,$G:$G,Tabelid!$L$1,$C:$C,Tabelid!$J$4,$H:$H,U$2)/SUMIFS($E:$E,$G:$G,Tabelid!$L$1,$C:$C,Tabelid!$J$4),0),""))),"")</f>
        <v/>
      </c>
      <c r="V14" s="29"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29"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29"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29"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29"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29"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29"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29" t="str">
        <f>IFERROR(IF($G14=Tabelid!$L$6,$E14*J14,IFERROR($E14*J14/SUM($J14:$AB14)*(Eksplikatsioon!O16)/SUMPRODUCT($J14:$AB14,Eksplikatsioon!$O16:$AG16),"")),"")</f>
        <v/>
      </c>
      <c r="AD14" s="29" t="str">
        <f>IFERROR(IF($G14=Tabelid!$L$6,$E14*K14,IFERROR($E14*K14/SUM($J14:$AB14)*(Eksplikatsioon!P16)/SUMPRODUCT($J14:$AB14,Eksplikatsioon!$O16:$AG16),"")),"")</f>
        <v/>
      </c>
      <c r="AE14" s="29" t="str">
        <f>IFERROR(IF($G14=Tabelid!$L$6,$E14*L14,IFERROR($E14*L14/SUM($J14:$AB14)*(Eksplikatsioon!Q16)/SUMPRODUCT($J14:$AB14,Eksplikatsioon!$O16:$AG16),"")),"")</f>
        <v/>
      </c>
      <c r="AF14" s="29" t="str">
        <f>IFERROR(IF($G14=Tabelid!$L$6,$E14*M14,IFERROR($E14*M14/SUM($J14:$AB14)*(Eksplikatsioon!R16)/SUMPRODUCT($J14:$AB14,Eksplikatsioon!$O16:$AG16),"")),"")</f>
        <v/>
      </c>
      <c r="AG14" s="29" t="str">
        <f>IFERROR(IF($G14=Tabelid!$L$6,$E14*N14,IFERROR($E14*N14/SUM($J14:$AB14)*(Eksplikatsioon!S16)/SUMPRODUCT($J14:$AB14,Eksplikatsioon!$O16:$AG16),"")),"")</f>
        <v/>
      </c>
      <c r="AH14" s="29" t="str">
        <f>IFERROR(IF($G14=Tabelid!$L$6,$E14*O14,IFERROR($E14*O14/SUM($J14:$AB14)*(Eksplikatsioon!T16)/SUMPRODUCT($J14:$AB14,Eksplikatsioon!$O16:$AG16),"")),"")</f>
        <v/>
      </c>
      <c r="AI14" s="29" t="str">
        <f>IFERROR(IF($G14=Tabelid!$L$6,$E14*P14,IFERROR($E14*P14/SUM($J14:$AB14)*(Eksplikatsioon!U16)/SUMPRODUCT($J14:$AB14,Eksplikatsioon!$O16:$AG16),"")),"")</f>
        <v/>
      </c>
      <c r="AJ14" s="29" t="str">
        <f>IFERROR(IF($G14=Tabelid!$L$6,$E14*Q14,IFERROR($E14*Q14/SUM($J14:$AB14)*(Eksplikatsioon!V16)/SUMPRODUCT($J14:$AB14,Eksplikatsioon!$O16:$AG16),"")),"")</f>
        <v/>
      </c>
      <c r="AK14" s="29" t="str">
        <f>IFERROR(IF($G14=Tabelid!$L$6,$E14*R14,IFERROR($E14*R14/SUM($J14:$AB14)*(Eksplikatsioon!W16)/SUMPRODUCT($J14:$AB14,Eksplikatsioon!$O16:$AG16),"")),"")</f>
        <v/>
      </c>
      <c r="AL14" s="29" t="str">
        <f>IFERROR(IF($G14=Tabelid!$L$6,$E14*S14,IFERROR($E14*S14/SUM($J14:$AB14)*(Eksplikatsioon!X16)/SUMPRODUCT($J14:$AB14,Eksplikatsioon!$O16:$AG16),"")),"")</f>
        <v/>
      </c>
      <c r="AM14" s="29" t="str">
        <f>IFERROR(IF($G14=Tabelid!$L$6,$E14*T14,IFERROR($E14*T14/SUM($J14:$AB14)*(Eksplikatsioon!Y16)/SUMPRODUCT($J14:$AB14,Eksplikatsioon!$O16:$AG16),"")),"")</f>
        <v/>
      </c>
      <c r="AN14" s="29" t="str">
        <f>IFERROR(IF($G14=Tabelid!$L$6,$E14*U14,IFERROR($E14*U14/SUM($J14:$AB14)*(Eksplikatsioon!Z16)/SUMPRODUCT($J14:$AB14,Eksplikatsioon!$O16:$AG16),"")),"")</f>
        <v/>
      </c>
      <c r="AO14" s="29" t="str">
        <f>IFERROR(IF($G14=Tabelid!$L$6,$E14*V14,IFERROR($E14*V14/SUM($J14:$AB14)*(Eksplikatsioon!AA16)/SUMPRODUCT($J14:$AB14,Eksplikatsioon!$O16:$AG16),"")),"")</f>
        <v/>
      </c>
      <c r="AP14" s="29" t="str">
        <f>IFERROR(IF($G14=Tabelid!$L$6,$E14*W14,IFERROR($E14*W14/SUM($J14:$AB14)*(Eksplikatsioon!AB16)/SUMPRODUCT($J14:$AB14,Eksplikatsioon!$O16:$AG16),"")),"")</f>
        <v/>
      </c>
      <c r="AQ14" s="29" t="str">
        <f>IFERROR(IF($G14=Tabelid!$L$6,$E14*X14,IFERROR($E14*X14/SUM($J14:$AB14)*(Eksplikatsioon!AC16)/SUMPRODUCT($J14:$AB14,Eksplikatsioon!$O16:$AG16),"")),"")</f>
        <v/>
      </c>
      <c r="AR14" s="29" t="str">
        <f>IFERROR(IF($G14=Tabelid!$L$6,$E14*Y14,IFERROR($E14*Y14/SUM($J14:$AB14)*(Eksplikatsioon!AD16)/SUMPRODUCT($J14:$AB14,Eksplikatsioon!$O16:$AG16),"")),"")</f>
        <v/>
      </c>
      <c r="AS14" s="29" t="str">
        <f>IFERROR(IF($G14=Tabelid!$L$6,$E14*Z14,IFERROR($E14*Z14/SUM($J14:$AB14)*(Eksplikatsioon!AE16)/SUMPRODUCT($J14:$AB14,Eksplikatsioon!$O16:$AG16),"")),"")</f>
        <v/>
      </c>
      <c r="AT14" s="29" t="str">
        <f>IFERROR(IF($G14=Tabelid!$L$6,$E14*AA14,IFERROR($E14*AA14/SUM($J14:$AB14)*(Eksplikatsioon!AF16)/SUMPRODUCT($J14:$AB14,Eksplikatsioon!$O16:$AG16),"")),"")</f>
        <v/>
      </c>
      <c r="AU14" s="29" t="str">
        <f>IFERROR(IF($G14=Tabelid!$L$6,$E14*AB14,IFERROR($E14*AB14/SUM($J14:$AB14)*(Eksplikatsioon!AG16)/SUMPRODUCT($J14:$AB14,Eksplikatsioon!$O16:$AG16),"")),"")</f>
        <v/>
      </c>
      <c r="AW14" s="37" t="str">
        <f t="shared" si="5"/>
        <v>Aktiivne vakantsus</v>
      </c>
      <c r="AX14" s="37" t="str">
        <f t="shared" si="6"/>
        <v/>
      </c>
      <c r="AY14" s="35">
        <f>IF(BF14&lt;&gt;"",IF(SUMIFS(E:E,H:H,AW14,G:G,"Ainukasutuses pind",C:C,"ÜÜRITAV PIND")=0,0,SUMIFS(E:E,H:H,AW14,G:G,"Ainukasutuses pind",C:C,"ÜÜRITAV PIND")),IF(AW14="Aktiivne vakantsus",SUMIFS(E:E,C:C,"üüritav pind",G:G,"ainukasutuses pind")-SUM($AY$2:AY13),IF(AW14="Üüritav pind kokku",SUM($AY$2:AY13),"")))</f>
        <v>2.2737367544323206E-13</v>
      </c>
      <c r="AZ14" s="35">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0</v>
      </c>
      <c r="BA14" s="35">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1.1895065283948878E-13</v>
      </c>
      <c r="BB14" s="35">
        <f ca="1">IF(OR(BF14&lt;&gt;"",AW14="Aktiivne vakantsus"),IFERROR(SUM(INDIRECT("r3c"&amp;MATCH($AW14,AC$2:AU$2,0)+28,FALSE):INDIRECT("r1002c"&amp;MATCH($AW14,AC$2:AU$2,0)+28,FALSE)),0),IF(AW14="Üüritav pind kokku",SUM($BB$2:BB13),""))</f>
        <v>0</v>
      </c>
      <c r="BC14" s="35">
        <f t="shared" ca="1" si="7"/>
        <v>3.4632432828272084E-13</v>
      </c>
      <c r="BD14" s="45">
        <f t="shared" ca="1" si="8"/>
        <v>2.2098285367708068E-16</v>
      </c>
      <c r="BF14" s="36"/>
      <c r="BG14" s="36"/>
    </row>
    <row r="15" spans="1:59" x14ac:dyDescent="0.25">
      <c r="A15" s="23" t="str">
        <f>IF(Eksplikatsioon!A17=0,"",Eksplikatsioon!A17)</f>
        <v>01</v>
      </c>
      <c r="B15" s="56" t="str">
        <f>IF(Eksplikatsioon!B17=0,"",Eksplikatsioon!B17)</f>
        <v>112</v>
      </c>
      <c r="C15" s="23" t="str">
        <f>IF(Eksplikatsioon!C17=0,"",Eksplikatsioon!C17)</f>
        <v>ÜÜRITAV PIND</v>
      </c>
      <c r="D15" s="23" t="str">
        <f>IF(Eksplikatsioon!D17=0,"",Eksplikatsioon!D17)</f>
        <v>Riietusruum</v>
      </c>
      <c r="E15" s="54">
        <f>IF(Eksplikatsioon!F17=0,"",Eksplikatsioon!F17)</f>
        <v>13.4</v>
      </c>
      <c r="F15" s="23" t="str">
        <f>IF(Eksplikatsioon!H17=0,"",Eksplikatsioon!H17)</f>
        <v/>
      </c>
      <c r="G15" s="23" t="str">
        <f>IF(Eksplikatsioon!J17=0,"",Eksplikatsioon!J17)</f>
        <v>Ühiskasutuses hoone pind</v>
      </c>
      <c r="H15" s="23" t="str">
        <f>IF(Eksplikatsioon!K17=0,"",Eksplikatsioon!K17)</f>
        <v/>
      </c>
      <c r="I15" s="23" t="str">
        <f>IF(Eksplikatsioon!L17=0,"",Eksplikatsioon!L17)</f>
        <v/>
      </c>
      <c r="J15" s="29" t="str">
        <f>IFERROR(IF($G15=Tabelid!$L$6,Eksplikatsioon!O17/SUM(Eksplikatsioon!$O17:'Eksplikatsioon'!$AG17),IF($G15=Tabelid!$L$4,IFERROR(SUMIFS($E:$E,$G:$G,Tabelid!$L$1,$C:$C,Tabelid!$J$4,$H:$H,J$2,$A:$A,$A15)/SUMIFS($E:$E,$G:$G,Tabelid!$L$1,$C:$C,Tabelid!$J$4,$A:$A,$A15),0),IF($G15=Tabelid!$L$5,IFERROR(SUMIFS($E:$E,$G:$G,Tabelid!$L$1,$C:$C,Tabelid!$J$4,$H:$H,J$2)/SUMIFS($E:$E,$G:$G,Tabelid!$L$1,$C:$C,Tabelid!$J$4),0),""))),"")</f>
        <v/>
      </c>
      <c r="K15" s="29" t="str">
        <f>IFERROR(IF($G15=Tabelid!$L$6,Eksplikatsioon!P17/SUM(Eksplikatsioon!$O17:'Eksplikatsioon'!$AG17),IF($G15=Tabelid!$L$4,IFERROR(SUMIFS($E:$E,$G:$G,Tabelid!$L$1,$C:$C,Tabelid!$J$4,$H:$H,K$2,$A:$A,$A15)/SUMIFS($E:$E,$G:$G,Tabelid!$L$1,$C:$C,Tabelid!$J$4,$A:$A,$A15),0),IF($G15=Tabelid!$L$5,IFERROR(SUMIFS($E:$E,$G:$G,Tabelid!$L$1,$C:$C,Tabelid!$J$4,$H:$H,K$2)/SUMIFS($E:$E,$G:$G,Tabelid!$L$1,$C:$C,Tabelid!$J$4),0),""))),"")</f>
        <v/>
      </c>
      <c r="L15" s="29" t="str">
        <f>IFERROR(IF($G15=Tabelid!$L$6,Eksplikatsioon!Q17/SUM(Eksplikatsioon!$O17:'Eksplikatsioon'!$AG17),IF($G15=Tabelid!$L$4,IFERROR(SUMIFS($E:$E,$G:$G,Tabelid!$L$1,$C:$C,Tabelid!$J$4,$H:$H,L$2,$A:$A,$A15)/SUMIFS($E:$E,$G:$G,Tabelid!$L$1,$C:$C,Tabelid!$J$4,$A:$A,$A15),0),IF($G15=Tabelid!$L$5,IFERROR(SUMIFS($E:$E,$G:$G,Tabelid!$L$1,$C:$C,Tabelid!$J$4,$H:$H,L$2)/SUMIFS($E:$E,$G:$G,Tabelid!$L$1,$C:$C,Tabelid!$J$4),0),""))),"")</f>
        <v/>
      </c>
      <c r="M15" s="29" t="str">
        <f>IFERROR(IF($G15=Tabelid!$L$6,Eksplikatsioon!R17/SUM(Eksplikatsioon!$O17:'Eksplikatsioon'!$AG17),IF($G15=Tabelid!$L$4,IFERROR(SUMIFS($E:$E,$G:$G,Tabelid!$L$1,$C:$C,Tabelid!$J$4,$H:$H,M$2,$A:$A,$A15)/SUMIFS($E:$E,$G:$G,Tabelid!$L$1,$C:$C,Tabelid!$J$4,$A:$A,$A15),0),IF($G15=Tabelid!$L$5,IFERROR(SUMIFS($E:$E,$G:$G,Tabelid!$L$1,$C:$C,Tabelid!$J$4,$H:$H,M$2)/SUMIFS($E:$E,$G:$G,Tabelid!$L$1,$C:$C,Tabelid!$J$4),0),""))),"")</f>
        <v/>
      </c>
      <c r="N15" s="29" t="str">
        <f>IFERROR(IF($G15=Tabelid!$L$6,Eksplikatsioon!S17/SUM(Eksplikatsioon!$O17:'Eksplikatsioon'!$AG17),IF($G15=Tabelid!$L$4,IFERROR(SUMIFS($E:$E,$G:$G,Tabelid!$L$1,$C:$C,Tabelid!$J$4,$H:$H,N$2,$A:$A,$A15)/SUMIFS($E:$E,$G:$G,Tabelid!$L$1,$C:$C,Tabelid!$J$4,$A:$A,$A15),0),IF($G15=Tabelid!$L$5,IFERROR(SUMIFS($E:$E,$G:$G,Tabelid!$L$1,$C:$C,Tabelid!$J$4,$H:$H,N$2)/SUMIFS($E:$E,$G:$G,Tabelid!$L$1,$C:$C,Tabelid!$J$4),0),""))),"")</f>
        <v/>
      </c>
      <c r="O15" s="29" t="str">
        <f>IFERROR(IF($G15=Tabelid!$L$6,Eksplikatsioon!T17/SUM(Eksplikatsioon!$O17:'Eksplikatsioon'!$AG17),IF($G15=Tabelid!$L$4,IFERROR(SUMIFS($E:$E,$G:$G,Tabelid!$L$1,$C:$C,Tabelid!$J$4,$H:$H,O$2,$A:$A,$A15)/SUMIFS($E:$E,$G:$G,Tabelid!$L$1,$C:$C,Tabelid!$J$4,$A:$A,$A15),0),IF($G15=Tabelid!$L$5,IFERROR(SUMIFS($E:$E,$G:$G,Tabelid!$L$1,$C:$C,Tabelid!$J$4,$H:$H,O$2)/SUMIFS($E:$E,$G:$G,Tabelid!$L$1,$C:$C,Tabelid!$J$4),0),""))),"")</f>
        <v/>
      </c>
      <c r="P15" s="29" t="str">
        <f>IFERROR(IF($G15=Tabelid!$L$6,Eksplikatsioon!U17/SUM(Eksplikatsioon!$O17:'Eksplikatsioon'!$AG17),IF($G15=Tabelid!$L$4,IFERROR(SUMIFS($E:$E,$G:$G,Tabelid!$L$1,$C:$C,Tabelid!$J$4,$H:$H,P$2,$A:$A,$A15)/SUMIFS($E:$E,$G:$G,Tabelid!$L$1,$C:$C,Tabelid!$J$4,$A:$A,$A15),0),IF($G15=Tabelid!$L$5,IFERROR(SUMIFS($E:$E,$G:$G,Tabelid!$L$1,$C:$C,Tabelid!$J$4,$H:$H,P$2)/SUMIFS($E:$E,$G:$G,Tabelid!$L$1,$C:$C,Tabelid!$J$4),0),""))),"")</f>
        <v/>
      </c>
      <c r="Q15" s="29" t="str">
        <f>IFERROR(IF($G15=Tabelid!$L$6,Eksplikatsioon!V17/SUM(Eksplikatsioon!$O17:'Eksplikatsioon'!$AG17),IF($G15=Tabelid!$L$4,IFERROR(SUMIFS($E:$E,$G:$G,Tabelid!$L$1,$C:$C,Tabelid!$J$4,$H:$H,Q$2,$A:$A,$A15)/SUMIFS($E:$E,$G:$G,Tabelid!$L$1,$C:$C,Tabelid!$J$4,$A:$A,$A15),0),IF($G15=Tabelid!$L$5,IFERROR(SUMIFS($E:$E,$G:$G,Tabelid!$L$1,$C:$C,Tabelid!$J$4,$H:$H,Q$2)/SUMIFS($E:$E,$G:$G,Tabelid!$L$1,$C:$C,Tabelid!$J$4),0),""))),"")</f>
        <v/>
      </c>
      <c r="R15" s="29" t="str">
        <f>IFERROR(IF($G15=Tabelid!$L$6,Eksplikatsioon!W17/SUM(Eksplikatsioon!$O17:'Eksplikatsioon'!$AG17),IF($G15=Tabelid!$L$4,IFERROR(SUMIFS($E:$E,$G:$G,Tabelid!$L$1,$C:$C,Tabelid!$J$4,$H:$H,R$2,$A:$A,$A15)/SUMIFS($E:$E,$G:$G,Tabelid!$L$1,$C:$C,Tabelid!$J$4,$A:$A,$A15),0),IF($G15=Tabelid!$L$5,IFERROR(SUMIFS($E:$E,$G:$G,Tabelid!$L$1,$C:$C,Tabelid!$J$4,$H:$H,R$2)/SUMIFS($E:$E,$G:$G,Tabelid!$L$1,$C:$C,Tabelid!$J$4),0),""))),"")</f>
        <v/>
      </c>
      <c r="S15" s="29" t="str">
        <f>IFERROR(IF($G15=Tabelid!$L$6,Eksplikatsioon!X17/SUM(Eksplikatsioon!$O17:'Eksplikatsioon'!$AG17),IF($G15=Tabelid!$L$4,IFERROR(SUMIFS($E:$E,$G:$G,Tabelid!$L$1,$C:$C,Tabelid!$J$4,$H:$H,S$2,$A:$A,$A15)/SUMIFS($E:$E,$G:$G,Tabelid!$L$1,$C:$C,Tabelid!$J$4,$A:$A,$A15),0),IF($G15=Tabelid!$L$5,IFERROR(SUMIFS($E:$E,$G:$G,Tabelid!$L$1,$C:$C,Tabelid!$J$4,$H:$H,S$2)/SUMIFS($E:$E,$G:$G,Tabelid!$L$1,$C:$C,Tabelid!$J$4),0),""))),"")</f>
        <v/>
      </c>
      <c r="T15" s="29" t="str">
        <f>IFERROR(IF($G15=Tabelid!$L$6,Eksplikatsioon!Y17/SUM(Eksplikatsioon!$O17:'Eksplikatsioon'!$AG17),IF($G15=Tabelid!$L$4,IFERROR(SUMIFS($E:$E,$G:$G,Tabelid!$L$1,$C:$C,Tabelid!$J$4,$H:$H,T$2,$A:$A,$A15)/SUMIFS($E:$E,$G:$G,Tabelid!$L$1,$C:$C,Tabelid!$J$4,$A:$A,$A15),0),IF($G15=Tabelid!$L$5,IFERROR(SUMIFS($E:$E,$G:$G,Tabelid!$L$1,$C:$C,Tabelid!$J$4,$H:$H,T$2)/SUMIFS($E:$E,$G:$G,Tabelid!$L$1,$C:$C,Tabelid!$J$4),0),""))),"")</f>
        <v/>
      </c>
      <c r="U15" s="29" t="str">
        <f>IFERROR(IF($G15=Tabelid!$L$6,Eksplikatsioon!Z17/SUM(Eksplikatsioon!$O17:'Eksplikatsioon'!$AG17),IF($G15=Tabelid!$L$4,IFERROR(SUMIFS($E:$E,$G:$G,Tabelid!$L$1,$C:$C,Tabelid!$J$4,$H:$H,U$2,$A:$A,$A15)/SUMIFS($E:$E,$G:$G,Tabelid!$L$1,$C:$C,Tabelid!$J$4,$A:$A,$A15),0),IF($G15=Tabelid!$L$5,IFERROR(SUMIFS($E:$E,$G:$G,Tabelid!$L$1,$C:$C,Tabelid!$J$4,$H:$H,U$2)/SUMIFS($E:$E,$G:$G,Tabelid!$L$1,$C:$C,Tabelid!$J$4),0),""))),"")</f>
        <v/>
      </c>
      <c r="V15" s="29"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29"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29"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29"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29"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29"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29"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29" t="str">
        <f>IFERROR(IF($G15=Tabelid!$L$6,$E15*J15,IFERROR($E15*J15/SUM($J15:$AB15)*(Eksplikatsioon!O17)/SUMPRODUCT($J15:$AB15,Eksplikatsioon!$O17:$AG17),"")),"")</f>
        <v/>
      </c>
      <c r="AD15" s="29" t="str">
        <f>IFERROR(IF($G15=Tabelid!$L$6,$E15*K15,IFERROR($E15*K15/SUM($J15:$AB15)*(Eksplikatsioon!P17)/SUMPRODUCT($J15:$AB15,Eksplikatsioon!$O17:$AG17),"")),"")</f>
        <v/>
      </c>
      <c r="AE15" s="29" t="str">
        <f>IFERROR(IF($G15=Tabelid!$L$6,$E15*L15,IFERROR($E15*L15/SUM($J15:$AB15)*(Eksplikatsioon!Q17)/SUMPRODUCT($J15:$AB15,Eksplikatsioon!$O17:$AG17),"")),"")</f>
        <v/>
      </c>
      <c r="AF15" s="29" t="str">
        <f>IFERROR(IF($G15=Tabelid!$L$6,$E15*M15,IFERROR($E15*M15/SUM($J15:$AB15)*(Eksplikatsioon!R17)/SUMPRODUCT($J15:$AB15,Eksplikatsioon!$O17:$AG17),"")),"")</f>
        <v/>
      </c>
      <c r="AG15" s="29" t="str">
        <f>IFERROR(IF($G15=Tabelid!$L$6,$E15*N15,IFERROR($E15*N15/SUM($J15:$AB15)*(Eksplikatsioon!S17)/SUMPRODUCT($J15:$AB15,Eksplikatsioon!$O17:$AG17),"")),"")</f>
        <v/>
      </c>
      <c r="AH15" s="29" t="str">
        <f>IFERROR(IF($G15=Tabelid!$L$6,$E15*O15,IFERROR($E15*O15/SUM($J15:$AB15)*(Eksplikatsioon!T17)/SUMPRODUCT($J15:$AB15,Eksplikatsioon!$O17:$AG17),"")),"")</f>
        <v/>
      </c>
      <c r="AI15" s="29" t="str">
        <f>IFERROR(IF($G15=Tabelid!$L$6,$E15*P15,IFERROR($E15*P15/SUM($J15:$AB15)*(Eksplikatsioon!U17)/SUMPRODUCT($J15:$AB15,Eksplikatsioon!$O17:$AG17),"")),"")</f>
        <v/>
      </c>
      <c r="AJ15" s="29" t="str">
        <f>IFERROR(IF($G15=Tabelid!$L$6,$E15*Q15,IFERROR($E15*Q15/SUM($J15:$AB15)*(Eksplikatsioon!V17)/SUMPRODUCT($J15:$AB15,Eksplikatsioon!$O17:$AG17),"")),"")</f>
        <v/>
      </c>
      <c r="AK15" s="29" t="str">
        <f>IFERROR(IF($G15=Tabelid!$L$6,$E15*R15,IFERROR($E15*R15/SUM($J15:$AB15)*(Eksplikatsioon!W17)/SUMPRODUCT($J15:$AB15,Eksplikatsioon!$O17:$AG17),"")),"")</f>
        <v/>
      </c>
      <c r="AL15" s="29" t="str">
        <f>IFERROR(IF($G15=Tabelid!$L$6,$E15*S15,IFERROR($E15*S15/SUM($J15:$AB15)*(Eksplikatsioon!X17)/SUMPRODUCT($J15:$AB15,Eksplikatsioon!$O17:$AG17),"")),"")</f>
        <v/>
      </c>
      <c r="AM15" s="29" t="str">
        <f>IFERROR(IF($G15=Tabelid!$L$6,$E15*T15,IFERROR($E15*T15/SUM($J15:$AB15)*(Eksplikatsioon!Y17)/SUMPRODUCT($J15:$AB15,Eksplikatsioon!$O17:$AG17),"")),"")</f>
        <v/>
      </c>
      <c r="AN15" s="29" t="str">
        <f>IFERROR(IF($G15=Tabelid!$L$6,$E15*U15,IFERROR($E15*U15/SUM($J15:$AB15)*(Eksplikatsioon!Z17)/SUMPRODUCT($J15:$AB15,Eksplikatsioon!$O17:$AG17),"")),"")</f>
        <v/>
      </c>
      <c r="AO15" s="29" t="str">
        <f>IFERROR(IF($G15=Tabelid!$L$6,$E15*V15,IFERROR($E15*V15/SUM($J15:$AB15)*(Eksplikatsioon!AA17)/SUMPRODUCT($J15:$AB15,Eksplikatsioon!$O17:$AG17),"")),"")</f>
        <v/>
      </c>
      <c r="AP15" s="29" t="str">
        <f>IFERROR(IF($G15=Tabelid!$L$6,$E15*W15,IFERROR($E15*W15/SUM($J15:$AB15)*(Eksplikatsioon!AB17)/SUMPRODUCT($J15:$AB15,Eksplikatsioon!$O17:$AG17),"")),"")</f>
        <v/>
      </c>
      <c r="AQ15" s="29" t="str">
        <f>IFERROR(IF($G15=Tabelid!$L$6,$E15*X15,IFERROR($E15*X15/SUM($J15:$AB15)*(Eksplikatsioon!AC17)/SUMPRODUCT($J15:$AB15,Eksplikatsioon!$O17:$AG17),"")),"")</f>
        <v/>
      </c>
      <c r="AR15" s="29" t="str">
        <f>IFERROR(IF($G15=Tabelid!$L$6,$E15*Y15,IFERROR($E15*Y15/SUM($J15:$AB15)*(Eksplikatsioon!AD17)/SUMPRODUCT($J15:$AB15,Eksplikatsioon!$O17:$AG17),"")),"")</f>
        <v/>
      </c>
      <c r="AS15" s="29" t="str">
        <f>IFERROR(IF($G15=Tabelid!$L$6,$E15*Z15,IFERROR($E15*Z15/SUM($J15:$AB15)*(Eksplikatsioon!AE17)/SUMPRODUCT($J15:$AB15,Eksplikatsioon!$O17:$AG17),"")),"")</f>
        <v/>
      </c>
      <c r="AT15" s="29" t="str">
        <f>IFERROR(IF($G15=Tabelid!$L$6,$E15*AA15,IFERROR($E15*AA15/SUM($J15:$AB15)*(Eksplikatsioon!AF17)/SUMPRODUCT($J15:$AB15,Eksplikatsioon!$O17:$AG17),"")),"")</f>
        <v/>
      </c>
      <c r="AU15" s="29" t="str">
        <f>IFERROR(IF($G15=Tabelid!$L$6,$E15*AB15,IFERROR($E15*AB15/SUM($J15:$AB15)*(Eksplikatsioon!AG17)/SUMPRODUCT($J15:$AB15,Eksplikatsioon!$O17:$AG17),"")),"")</f>
        <v/>
      </c>
      <c r="AW15" s="37" t="str">
        <f t="shared" si="5"/>
        <v>Üüritav pind kokku</v>
      </c>
      <c r="AX15" s="37" t="str">
        <f t="shared" si="6"/>
        <v/>
      </c>
      <c r="AY15" s="35">
        <f>IF(BF15&lt;&gt;"",IF(SUMIFS(E:E,H:H,AW15,G:G,"Ainukasutuses pind",C:C,"ÜÜRITAV PIND")=0,0,SUMIFS(E:E,H:H,AW15,G:G,"Ainukasutuses pind",C:C,"ÜÜRITAV PIND")),IF(AW15="Aktiivne vakantsus",SUMIFS(E:E,C:C,"üüritav pind",G:G,"ainukasutuses pind")-SUM($AY$2:AY14),IF(AW15="Üüritav pind kokku",SUM($AY$2:AY14),"")))</f>
        <v>982.7</v>
      </c>
      <c r="AZ15" s="35">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17.600000000000001</v>
      </c>
      <c r="BA15" s="35">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514.10000000000014</v>
      </c>
      <c r="BB15" s="35">
        <f ca="1">IF(OR(BF15&lt;&gt;"",AW15="Aktiivne vakantsus"),IFERROR(SUM(INDIRECT("r3c"&amp;MATCH($AW15,AC$2:AU$2,0)+28,FALSE):INDIRECT("r1002c"&amp;MATCH($AW15,AC$2:AU$2,0)+28,FALSE)),0),IF(AW15="Üüritav pind kokku",SUM($BB$2:BB14),""))</f>
        <v>52.8</v>
      </c>
      <c r="BC15" s="35">
        <f t="shared" ca="1" si="7"/>
        <v>1567.2</v>
      </c>
      <c r="BD15" s="45">
        <f t="shared" ca="1" si="8"/>
        <v>1</v>
      </c>
      <c r="BF15" s="36"/>
      <c r="BG15" s="36"/>
    </row>
    <row r="16" spans="1:59" x14ac:dyDescent="0.25">
      <c r="A16" s="23" t="str">
        <f>IF(Eksplikatsioon!A18=0,"",Eksplikatsioon!A18)</f>
        <v>01</v>
      </c>
      <c r="B16" s="56" t="str">
        <f>IF(Eksplikatsioon!B18=0,"",Eksplikatsioon!B18)</f>
        <v>113</v>
      </c>
      <c r="C16" s="23" t="str">
        <f>IF(Eksplikatsioon!C18=0,"",Eksplikatsioon!C18)</f>
        <v>ÜÜRITAV PIND</v>
      </c>
      <c r="D16" s="23" t="str">
        <f>IF(Eksplikatsioon!D18=0,"",Eksplikatsioon!D18)</f>
        <v>Pesuruum</v>
      </c>
      <c r="E16" s="54">
        <f>IF(Eksplikatsioon!F18=0,"",Eksplikatsioon!F18)</f>
        <v>4.3</v>
      </c>
      <c r="F16" s="23" t="str">
        <f>IF(Eksplikatsioon!H18=0,"",Eksplikatsioon!H18)</f>
        <v/>
      </c>
      <c r="G16" s="23" t="str">
        <f>IF(Eksplikatsioon!J18=0,"",Eksplikatsioon!J18)</f>
        <v>Ühiskasutuses hoone pind</v>
      </c>
      <c r="H16" s="23" t="str">
        <f>IF(Eksplikatsioon!K18=0,"",Eksplikatsioon!K18)</f>
        <v/>
      </c>
      <c r="I16" s="23" t="str">
        <f>IF(Eksplikatsioon!L18=0,"",Eksplikatsioon!L18)</f>
        <v/>
      </c>
      <c r="J16" s="29" t="str">
        <f>IFERROR(IF($G16=Tabelid!$L$6,Eksplikatsioon!O18/SUM(Eksplikatsioon!$O18:'Eksplikatsioon'!$AG18),IF($G16=Tabelid!$L$4,IFERROR(SUMIFS($E:$E,$G:$G,Tabelid!$L$1,$C:$C,Tabelid!$J$4,$H:$H,J$2,$A:$A,$A16)/SUMIFS($E:$E,$G:$G,Tabelid!$L$1,$C:$C,Tabelid!$J$4,$A:$A,$A16),0),IF($G16=Tabelid!$L$5,IFERROR(SUMIFS($E:$E,$G:$G,Tabelid!$L$1,$C:$C,Tabelid!$J$4,$H:$H,J$2)/SUMIFS($E:$E,$G:$G,Tabelid!$L$1,$C:$C,Tabelid!$J$4),0),""))),"")</f>
        <v/>
      </c>
      <c r="K16" s="29" t="str">
        <f>IFERROR(IF($G16=Tabelid!$L$6,Eksplikatsioon!P18/SUM(Eksplikatsioon!$O18:'Eksplikatsioon'!$AG18),IF($G16=Tabelid!$L$4,IFERROR(SUMIFS($E:$E,$G:$G,Tabelid!$L$1,$C:$C,Tabelid!$J$4,$H:$H,K$2,$A:$A,$A16)/SUMIFS($E:$E,$G:$G,Tabelid!$L$1,$C:$C,Tabelid!$J$4,$A:$A,$A16),0),IF($G16=Tabelid!$L$5,IFERROR(SUMIFS($E:$E,$G:$G,Tabelid!$L$1,$C:$C,Tabelid!$J$4,$H:$H,K$2)/SUMIFS($E:$E,$G:$G,Tabelid!$L$1,$C:$C,Tabelid!$J$4),0),""))),"")</f>
        <v/>
      </c>
      <c r="L16" s="29" t="str">
        <f>IFERROR(IF($G16=Tabelid!$L$6,Eksplikatsioon!Q18/SUM(Eksplikatsioon!$O18:'Eksplikatsioon'!$AG18),IF($G16=Tabelid!$L$4,IFERROR(SUMIFS($E:$E,$G:$G,Tabelid!$L$1,$C:$C,Tabelid!$J$4,$H:$H,L$2,$A:$A,$A16)/SUMIFS($E:$E,$G:$G,Tabelid!$L$1,$C:$C,Tabelid!$J$4,$A:$A,$A16),0),IF($G16=Tabelid!$L$5,IFERROR(SUMIFS($E:$E,$G:$G,Tabelid!$L$1,$C:$C,Tabelid!$J$4,$H:$H,L$2)/SUMIFS($E:$E,$G:$G,Tabelid!$L$1,$C:$C,Tabelid!$J$4),0),""))),"")</f>
        <v/>
      </c>
      <c r="M16" s="29" t="str">
        <f>IFERROR(IF($G16=Tabelid!$L$6,Eksplikatsioon!R18/SUM(Eksplikatsioon!$O18:'Eksplikatsioon'!$AG18),IF($G16=Tabelid!$L$4,IFERROR(SUMIFS($E:$E,$G:$G,Tabelid!$L$1,$C:$C,Tabelid!$J$4,$H:$H,M$2,$A:$A,$A16)/SUMIFS($E:$E,$G:$G,Tabelid!$L$1,$C:$C,Tabelid!$J$4,$A:$A,$A16),0),IF($G16=Tabelid!$L$5,IFERROR(SUMIFS($E:$E,$G:$G,Tabelid!$L$1,$C:$C,Tabelid!$J$4,$H:$H,M$2)/SUMIFS($E:$E,$G:$G,Tabelid!$L$1,$C:$C,Tabelid!$J$4),0),""))),"")</f>
        <v/>
      </c>
      <c r="N16" s="29" t="str">
        <f>IFERROR(IF($G16=Tabelid!$L$6,Eksplikatsioon!S18/SUM(Eksplikatsioon!$O18:'Eksplikatsioon'!$AG18),IF($G16=Tabelid!$L$4,IFERROR(SUMIFS($E:$E,$G:$G,Tabelid!$L$1,$C:$C,Tabelid!$J$4,$H:$H,N$2,$A:$A,$A16)/SUMIFS($E:$E,$G:$G,Tabelid!$L$1,$C:$C,Tabelid!$J$4,$A:$A,$A16),0),IF($G16=Tabelid!$L$5,IFERROR(SUMIFS($E:$E,$G:$G,Tabelid!$L$1,$C:$C,Tabelid!$J$4,$H:$H,N$2)/SUMIFS($E:$E,$G:$G,Tabelid!$L$1,$C:$C,Tabelid!$J$4),0),""))),"")</f>
        <v/>
      </c>
      <c r="O16" s="29" t="str">
        <f>IFERROR(IF($G16=Tabelid!$L$6,Eksplikatsioon!T18/SUM(Eksplikatsioon!$O18:'Eksplikatsioon'!$AG18),IF($G16=Tabelid!$L$4,IFERROR(SUMIFS($E:$E,$G:$G,Tabelid!$L$1,$C:$C,Tabelid!$J$4,$H:$H,O$2,$A:$A,$A16)/SUMIFS($E:$E,$G:$G,Tabelid!$L$1,$C:$C,Tabelid!$J$4,$A:$A,$A16),0),IF($G16=Tabelid!$L$5,IFERROR(SUMIFS($E:$E,$G:$G,Tabelid!$L$1,$C:$C,Tabelid!$J$4,$H:$H,O$2)/SUMIFS($E:$E,$G:$G,Tabelid!$L$1,$C:$C,Tabelid!$J$4),0),""))),"")</f>
        <v/>
      </c>
      <c r="P16" s="29" t="str">
        <f>IFERROR(IF($G16=Tabelid!$L$6,Eksplikatsioon!U18/SUM(Eksplikatsioon!$O18:'Eksplikatsioon'!$AG18),IF($G16=Tabelid!$L$4,IFERROR(SUMIFS($E:$E,$G:$G,Tabelid!$L$1,$C:$C,Tabelid!$J$4,$H:$H,P$2,$A:$A,$A16)/SUMIFS($E:$E,$G:$G,Tabelid!$L$1,$C:$C,Tabelid!$J$4,$A:$A,$A16),0),IF($G16=Tabelid!$L$5,IFERROR(SUMIFS($E:$E,$G:$G,Tabelid!$L$1,$C:$C,Tabelid!$J$4,$H:$H,P$2)/SUMIFS($E:$E,$G:$G,Tabelid!$L$1,$C:$C,Tabelid!$J$4),0),""))),"")</f>
        <v/>
      </c>
      <c r="Q16" s="29" t="str">
        <f>IFERROR(IF($G16=Tabelid!$L$6,Eksplikatsioon!V18/SUM(Eksplikatsioon!$O18:'Eksplikatsioon'!$AG18),IF($G16=Tabelid!$L$4,IFERROR(SUMIFS($E:$E,$G:$G,Tabelid!$L$1,$C:$C,Tabelid!$J$4,$H:$H,Q$2,$A:$A,$A16)/SUMIFS($E:$E,$G:$G,Tabelid!$L$1,$C:$C,Tabelid!$J$4,$A:$A,$A16),0),IF($G16=Tabelid!$L$5,IFERROR(SUMIFS($E:$E,$G:$G,Tabelid!$L$1,$C:$C,Tabelid!$J$4,$H:$H,Q$2)/SUMIFS($E:$E,$G:$G,Tabelid!$L$1,$C:$C,Tabelid!$J$4),0),""))),"")</f>
        <v/>
      </c>
      <c r="R16" s="29" t="str">
        <f>IFERROR(IF($G16=Tabelid!$L$6,Eksplikatsioon!W18/SUM(Eksplikatsioon!$O18:'Eksplikatsioon'!$AG18),IF($G16=Tabelid!$L$4,IFERROR(SUMIFS($E:$E,$G:$G,Tabelid!$L$1,$C:$C,Tabelid!$J$4,$H:$H,R$2,$A:$A,$A16)/SUMIFS($E:$E,$G:$G,Tabelid!$L$1,$C:$C,Tabelid!$J$4,$A:$A,$A16),0),IF($G16=Tabelid!$L$5,IFERROR(SUMIFS($E:$E,$G:$G,Tabelid!$L$1,$C:$C,Tabelid!$J$4,$H:$H,R$2)/SUMIFS($E:$E,$G:$G,Tabelid!$L$1,$C:$C,Tabelid!$J$4),0),""))),"")</f>
        <v/>
      </c>
      <c r="S16" s="29" t="str">
        <f>IFERROR(IF($G16=Tabelid!$L$6,Eksplikatsioon!X18/SUM(Eksplikatsioon!$O18:'Eksplikatsioon'!$AG18),IF($G16=Tabelid!$L$4,IFERROR(SUMIFS($E:$E,$G:$G,Tabelid!$L$1,$C:$C,Tabelid!$J$4,$H:$H,S$2,$A:$A,$A16)/SUMIFS($E:$E,$G:$G,Tabelid!$L$1,$C:$C,Tabelid!$J$4,$A:$A,$A16),0),IF($G16=Tabelid!$L$5,IFERROR(SUMIFS($E:$E,$G:$G,Tabelid!$L$1,$C:$C,Tabelid!$J$4,$H:$H,S$2)/SUMIFS($E:$E,$G:$G,Tabelid!$L$1,$C:$C,Tabelid!$J$4),0),""))),"")</f>
        <v/>
      </c>
      <c r="T16" s="29" t="str">
        <f>IFERROR(IF($G16=Tabelid!$L$6,Eksplikatsioon!Y18/SUM(Eksplikatsioon!$O18:'Eksplikatsioon'!$AG18),IF($G16=Tabelid!$L$4,IFERROR(SUMIFS($E:$E,$G:$G,Tabelid!$L$1,$C:$C,Tabelid!$J$4,$H:$H,T$2,$A:$A,$A16)/SUMIFS($E:$E,$G:$G,Tabelid!$L$1,$C:$C,Tabelid!$J$4,$A:$A,$A16),0),IF($G16=Tabelid!$L$5,IFERROR(SUMIFS($E:$E,$G:$G,Tabelid!$L$1,$C:$C,Tabelid!$J$4,$H:$H,T$2)/SUMIFS($E:$E,$G:$G,Tabelid!$L$1,$C:$C,Tabelid!$J$4),0),""))),"")</f>
        <v/>
      </c>
      <c r="U16" s="29" t="str">
        <f>IFERROR(IF($G16=Tabelid!$L$6,Eksplikatsioon!Z18/SUM(Eksplikatsioon!$O18:'Eksplikatsioon'!$AG18),IF($G16=Tabelid!$L$4,IFERROR(SUMIFS($E:$E,$G:$G,Tabelid!$L$1,$C:$C,Tabelid!$J$4,$H:$H,U$2,$A:$A,$A16)/SUMIFS($E:$E,$G:$G,Tabelid!$L$1,$C:$C,Tabelid!$J$4,$A:$A,$A16),0),IF($G16=Tabelid!$L$5,IFERROR(SUMIFS($E:$E,$G:$G,Tabelid!$L$1,$C:$C,Tabelid!$J$4,$H:$H,U$2)/SUMIFS($E:$E,$G:$G,Tabelid!$L$1,$C:$C,Tabelid!$J$4),0),""))),"")</f>
        <v/>
      </c>
      <c r="V16" s="29"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29"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29"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29"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29"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29"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29"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29" t="str">
        <f>IFERROR(IF($G16=Tabelid!$L$6,$E16*J16,IFERROR($E16*J16/SUM($J16:$AB16)*(Eksplikatsioon!O18)/SUMPRODUCT($J16:$AB16,Eksplikatsioon!$O18:$AG18),"")),"")</f>
        <v/>
      </c>
      <c r="AD16" s="29" t="str">
        <f>IFERROR(IF($G16=Tabelid!$L$6,$E16*K16,IFERROR($E16*K16/SUM($J16:$AB16)*(Eksplikatsioon!P18)/SUMPRODUCT($J16:$AB16,Eksplikatsioon!$O18:$AG18),"")),"")</f>
        <v/>
      </c>
      <c r="AE16" s="29" t="str">
        <f>IFERROR(IF($G16=Tabelid!$L$6,$E16*L16,IFERROR($E16*L16/SUM($J16:$AB16)*(Eksplikatsioon!Q18)/SUMPRODUCT($J16:$AB16,Eksplikatsioon!$O18:$AG18),"")),"")</f>
        <v/>
      </c>
      <c r="AF16" s="29" t="str">
        <f>IFERROR(IF($G16=Tabelid!$L$6,$E16*M16,IFERROR($E16*M16/SUM($J16:$AB16)*(Eksplikatsioon!R18)/SUMPRODUCT($J16:$AB16,Eksplikatsioon!$O18:$AG18),"")),"")</f>
        <v/>
      </c>
      <c r="AG16" s="29" t="str">
        <f>IFERROR(IF($G16=Tabelid!$L$6,$E16*N16,IFERROR($E16*N16/SUM($J16:$AB16)*(Eksplikatsioon!S18)/SUMPRODUCT($J16:$AB16,Eksplikatsioon!$O18:$AG18),"")),"")</f>
        <v/>
      </c>
      <c r="AH16" s="29" t="str">
        <f>IFERROR(IF($G16=Tabelid!$L$6,$E16*O16,IFERROR($E16*O16/SUM($J16:$AB16)*(Eksplikatsioon!T18)/SUMPRODUCT($J16:$AB16,Eksplikatsioon!$O18:$AG18),"")),"")</f>
        <v/>
      </c>
      <c r="AI16" s="29" t="str">
        <f>IFERROR(IF($G16=Tabelid!$L$6,$E16*P16,IFERROR($E16*P16/SUM($J16:$AB16)*(Eksplikatsioon!U18)/SUMPRODUCT($J16:$AB16,Eksplikatsioon!$O18:$AG18),"")),"")</f>
        <v/>
      </c>
      <c r="AJ16" s="29" t="str">
        <f>IFERROR(IF($G16=Tabelid!$L$6,$E16*Q16,IFERROR($E16*Q16/SUM($J16:$AB16)*(Eksplikatsioon!V18)/SUMPRODUCT($J16:$AB16,Eksplikatsioon!$O18:$AG18),"")),"")</f>
        <v/>
      </c>
      <c r="AK16" s="29" t="str">
        <f>IFERROR(IF($G16=Tabelid!$L$6,$E16*R16,IFERROR($E16*R16/SUM($J16:$AB16)*(Eksplikatsioon!W18)/SUMPRODUCT($J16:$AB16,Eksplikatsioon!$O18:$AG18),"")),"")</f>
        <v/>
      </c>
      <c r="AL16" s="29" t="str">
        <f>IFERROR(IF($G16=Tabelid!$L$6,$E16*S16,IFERROR($E16*S16/SUM($J16:$AB16)*(Eksplikatsioon!X18)/SUMPRODUCT($J16:$AB16,Eksplikatsioon!$O18:$AG18),"")),"")</f>
        <v/>
      </c>
      <c r="AM16" s="29" t="str">
        <f>IFERROR(IF($G16=Tabelid!$L$6,$E16*T16,IFERROR($E16*T16/SUM($J16:$AB16)*(Eksplikatsioon!Y18)/SUMPRODUCT($J16:$AB16,Eksplikatsioon!$O18:$AG18),"")),"")</f>
        <v/>
      </c>
      <c r="AN16" s="29" t="str">
        <f>IFERROR(IF($G16=Tabelid!$L$6,$E16*U16,IFERROR($E16*U16/SUM($J16:$AB16)*(Eksplikatsioon!Z18)/SUMPRODUCT($J16:$AB16,Eksplikatsioon!$O18:$AG18),"")),"")</f>
        <v/>
      </c>
      <c r="AO16" s="29" t="str">
        <f>IFERROR(IF($G16=Tabelid!$L$6,$E16*V16,IFERROR($E16*V16/SUM($J16:$AB16)*(Eksplikatsioon!AA18)/SUMPRODUCT($J16:$AB16,Eksplikatsioon!$O18:$AG18),"")),"")</f>
        <v/>
      </c>
      <c r="AP16" s="29" t="str">
        <f>IFERROR(IF($G16=Tabelid!$L$6,$E16*W16,IFERROR($E16*W16/SUM($J16:$AB16)*(Eksplikatsioon!AB18)/SUMPRODUCT($J16:$AB16,Eksplikatsioon!$O18:$AG18),"")),"")</f>
        <v/>
      </c>
      <c r="AQ16" s="29" t="str">
        <f>IFERROR(IF($G16=Tabelid!$L$6,$E16*X16,IFERROR($E16*X16/SUM($J16:$AB16)*(Eksplikatsioon!AC18)/SUMPRODUCT($J16:$AB16,Eksplikatsioon!$O18:$AG18),"")),"")</f>
        <v/>
      </c>
      <c r="AR16" s="29" t="str">
        <f>IFERROR(IF($G16=Tabelid!$L$6,$E16*Y16,IFERROR($E16*Y16/SUM($J16:$AB16)*(Eksplikatsioon!AD18)/SUMPRODUCT($J16:$AB16,Eksplikatsioon!$O18:$AG18),"")),"")</f>
        <v/>
      </c>
      <c r="AS16" s="29" t="str">
        <f>IFERROR(IF($G16=Tabelid!$L$6,$E16*Z16,IFERROR($E16*Z16/SUM($J16:$AB16)*(Eksplikatsioon!AE18)/SUMPRODUCT($J16:$AB16,Eksplikatsioon!$O18:$AG18),"")),"")</f>
        <v/>
      </c>
      <c r="AT16" s="29" t="str">
        <f>IFERROR(IF($G16=Tabelid!$L$6,$E16*AA16,IFERROR($E16*AA16/SUM($J16:$AB16)*(Eksplikatsioon!AF18)/SUMPRODUCT($J16:$AB16,Eksplikatsioon!$O18:$AG18),"")),"")</f>
        <v/>
      </c>
      <c r="AU16" s="29" t="str">
        <f>IFERROR(IF($G16=Tabelid!$L$6,$E16*AB16,IFERROR($E16*AB16/SUM($J16:$AB16)*(Eksplikatsioon!AG18)/SUMPRODUCT($J16:$AB16,Eksplikatsioon!$O18:$AG18),"")),"")</f>
        <v/>
      </c>
      <c r="AW16" s="37" t="str">
        <f t="shared" si="5"/>
        <v>Passiivne vakantsus</v>
      </c>
      <c r="AX16" s="37" t="str">
        <f t="shared" si="6"/>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f t="shared" si="7"/>
        <v>0</v>
      </c>
      <c r="BD16" s="45" t="str">
        <f t="shared" si="8"/>
        <v/>
      </c>
      <c r="BF16" s="36"/>
      <c r="BG16" s="36"/>
    </row>
    <row r="17" spans="1:59" x14ac:dyDescent="0.25">
      <c r="A17" s="23" t="str">
        <f>IF(Eksplikatsioon!A19=0,"",Eksplikatsioon!A19)</f>
        <v>01</v>
      </c>
      <c r="B17" s="56" t="str">
        <f>IF(Eksplikatsioon!B19=0,"",Eksplikatsioon!B19)</f>
        <v>114</v>
      </c>
      <c r="C17" s="23" t="str">
        <f>IF(Eksplikatsioon!C19=0,"",Eksplikatsioon!C19)</f>
        <v>ÜÜRITAV PIND</v>
      </c>
      <c r="D17" s="23" t="str">
        <f>IF(Eksplikatsioon!D19=0,"",Eksplikatsioon!D19)</f>
        <v>Tuulekoda</v>
      </c>
      <c r="E17" s="54">
        <f>IF(Eksplikatsioon!F19=0,"",Eksplikatsioon!F19)</f>
        <v>4.5</v>
      </c>
      <c r="F17" s="23" t="str">
        <f>IF(Eksplikatsioon!H19=0,"",Eksplikatsioon!H19)</f>
        <v/>
      </c>
      <c r="G17" s="23" t="str">
        <f>IF(Eksplikatsioon!J19=0,"",Eksplikatsioon!J19)</f>
        <v>Ühiskasutuses hoone pind</v>
      </c>
      <c r="H17" s="23" t="str">
        <f>IF(Eksplikatsioon!K19=0,"",Eksplikatsioon!K19)</f>
        <v/>
      </c>
      <c r="I17" s="23" t="str">
        <f>IF(Eksplikatsioon!L19=0,"",Eksplikatsioon!L19)</f>
        <v/>
      </c>
      <c r="J17" s="29" t="str">
        <f>IFERROR(IF($G17=Tabelid!$L$6,Eksplikatsioon!O19/SUM(Eksplikatsioon!$O19:'Eksplikatsioon'!$AG19),IF($G17=Tabelid!$L$4,IFERROR(SUMIFS($E:$E,$G:$G,Tabelid!$L$1,$C:$C,Tabelid!$J$4,$H:$H,J$2,$A:$A,$A17)/SUMIFS($E:$E,$G:$G,Tabelid!$L$1,$C:$C,Tabelid!$J$4,$A:$A,$A17),0),IF($G17=Tabelid!$L$5,IFERROR(SUMIFS($E:$E,$G:$G,Tabelid!$L$1,$C:$C,Tabelid!$J$4,$H:$H,J$2)/SUMIFS($E:$E,$G:$G,Tabelid!$L$1,$C:$C,Tabelid!$J$4),0),""))),"")</f>
        <v/>
      </c>
      <c r="K17" s="29" t="str">
        <f>IFERROR(IF($G17=Tabelid!$L$6,Eksplikatsioon!P19/SUM(Eksplikatsioon!$O19:'Eksplikatsioon'!$AG19),IF($G17=Tabelid!$L$4,IFERROR(SUMIFS($E:$E,$G:$G,Tabelid!$L$1,$C:$C,Tabelid!$J$4,$H:$H,K$2,$A:$A,$A17)/SUMIFS($E:$E,$G:$G,Tabelid!$L$1,$C:$C,Tabelid!$J$4,$A:$A,$A17),0),IF($G17=Tabelid!$L$5,IFERROR(SUMIFS($E:$E,$G:$G,Tabelid!$L$1,$C:$C,Tabelid!$J$4,$H:$H,K$2)/SUMIFS($E:$E,$G:$G,Tabelid!$L$1,$C:$C,Tabelid!$J$4),0),""))),"")</f>
        <v/>
      </c>
      <c r="L17" s="29" t="str">
        <f>IFERROR(IF($G17=Tabelid!$L$6,Eksplikatsioon!Q19/SUM(Eksplikatsioon!$O19:'Eksplikatsioon'!$AG19),IF($G17=Tabelid!$L$4,IFERROR(SUMIFS($E:$E,$G:$G,Tabelid!$L$1,$C:$C,Tabelid!$J$4,$H:$H,L$2,$A:$A,$A17)/SUMIFS($E:$E,$G:$G,Tabelid!$L$1,$C:$C,Tabelid!$J$4,$A:$A,$A17),0),IF($G17=Tabelid!$L$5,IFERROR(SUMIFS($E:$E,$G:$G,Tabelid!$L$1,$C:$C,Tabelid!$J$4,$H:$H,L$2)/SUMIFS($E:$E,$G:$G,Tabelid!$L$1,$C:$C,Tabelid!$J$4),0),""))),"")</f>
        <v/>
      </c>
      <c r="M17" s="29" t="str">
        <f>IFERROR(IF($G17=Tabelid!$L$6,Eksplikatsioon!R19/SUM(Eksplikatsioon!$O19:'Eksplikatsioon'!$AG19),IF($G17=Tabelid!$L$4,IFERROR(SUMIFS($E:$E,$G:$G,Tabelid!$L$1,$C:$C,Tabelid!$J$4,$H:$H,M$2,$A:$A,$A17)/SUMIFS($E:$E,$G:$G,Tabelid!$L$1,$C:$C,Tabelid!$J$4,$A:$A,$A17),0),IF($G17=Tabelid!$L$5,IFERROR(SUMIFS($E:$E,$G:$G,Tabelid!$L$1,$C:$C,Tabelid!$J$4,$H:$H,M$2)/SUMIFS($E:$E,$G:$G,Tabelid!$L$1,$C:$C,Tabelid!$J$4),0),""))),"")</f>
        <v/>
      </c>
      <c r="N17" s="29" t="str">
        <f>IFERROR(IF($G17=Tabelid!$L$6,Eksplikatsioon!S19/SUM(Eksplikatsioon!$O19:'Eksplikatsioon'!$AG19),IF($G17=Tabelid!$L$4,IFERROR(SUMIFS($E:$E,$G:$G,Tabelid!$L$1,$C:$C,Tabelid!$J$4,$H:$H,N$2,$A:$A,$A17)/SUMIFS($E:$E,$G:$G,Tabelid!$L$1,$C:$C,Tabelid!$J$4,$A:$A,$A17),0),IF($G17=Tabelid!$L$5,IFERROR(SUMIFS($E:$E,$G:$G,Tabelid!$L$1,$C:$C,Tabelid!$J$4,$H:$H,N$2)/SUMIFS($E:$E,$G:$G,Tabelid!$L$1,$C:$C,Tabelid!$J$4),0),""))),"")</f>
        <v/>
      </c>
      <c r="O17" s="29" t="str">
        <f>IFERROR(IF($G17=Tabelid!$L$6,Eksplikatsioon!T19/SUM(Eksplikatsioon!$O19:'Eksplikatsioon'!$AG19),IF($G17=Tabelid!$L$4,IFERROR(SUMIFS($E:$E,$G:$G,Tabelid!$L$1,$C:$C,Tabelid!$J$4,$H:$H,O$2,$A:$A,$A17)/SUMIFS($E:$E,$G:$G,Tabelid!$L$1,$C:$C,Tabelid!$J$4,$A:$A,$A17),0),IF($G17=Tabelid!$L$5,IFERROR(SUMIFS($E:$E,$G:$G,Tabelid!$L$1,$C:$C,Tabelid!$J$4,$H:$H,O$2)/SUMIFS($E:$E,$G:$G,Tabelid!$L$1,$C:$C,Tabelid!$J$4),0),""))),"")</f>
        <v/>
      </c>
      <c r="P17" s="29" t="str">
        <f>IFERROR(IF($G17=Tabelid!$L$6,Eksplikatsioon!U19/SUM(Eksplikatsioon!$O19:'Eksplikatsioon'!$AG19),IF($G17=Tabelid!$L$4,IFERROR(SUMIFS($E:$E,$G:$G,Tabelid!$L$1,$C:$C,Tabelid!$J$4,$H:$H,P$2,$A:$A,$A17)/SUMIFS($E:$E,$G:$G,Tabelid!$L$1,$C:$C,Tabelid!$J$4,$A:$A,$A17),0),IF($G17=Tabelid!$L$5,IFERROR(SUMIFS($E:$E,$G:$G,Tabelid!$L$1,$C:$C,Tabelid!$J$4,$H:$H,P$2)/SUMIFS($E:$E,$G:$G,Tabelid!$L$1,$C:$C,Tabelid!$J$4),0),""))),"")</f>
        <v/>
      </c>
      <c r="Q17" s="29" t="str">
        <f>IFERROR(IF($G17=Tabelid!$L$6,Eksplikatsioon!V19/SUM(Eksplikatsioon!$O19:'Eksplikatsioon'!$AG19),IF($G17=Tabelid!$L$4,IFERROR(SUMIFS($E:$E,$G:$G,Tabelid!$L$1,$C:$C,Tabelid!$J$4,$H:$H,Q$2,$A:$A,$A17)/SUMIFS($E:$E,$G:$G,Tabelid!$L$1,$C:$C,Tabelid!$J$4,$A:$A,$A17),0),IF($G17=Tabelid!$L$5,IFERROR(SUMIFS($E:$E,$G:$G,Tabelid!$L$1,$C:$C,Tabelid!$J$4,$H:$H,Q$2)/SUMIFS($E:$E,$G:$G,Tabelid!$L$1,$C:$C,Tabelid!$J$4),0),""))),"")</f>
        <v/>
      </c>
      <c r="R17" s="29" t="str">
        <f>IFERROR(IF($G17=Tabelid!$L$6,Eksplikatsioon!W19/SUM(Eksplikatsioon!$O19:'Eksplikatsioon'!$AG19),IF($G17=Tabelid!$L$4,IFERROR(SUMIFS($E:$E,$G:$G,Tabelid!$L$1,$C:$C,Tabelid!$J$4,$H:$H,R$2,$A:$A,$A17)/SUMIFS($E:$E,$G:$G,Tabelid!$L$1,$C:$C,Tabelid!$J$4,$A:$A,$A17),0),IF($G17=Tabelid!$L$5,IFERROR(SUMIFS($E:$E,$G:$G,Tabelid!$L$1,$C:$C,Tabelid!$J$4,$H:$H,R$2)/SUMIFS($E:$E,$G:$G,Tabelid!$L$1,$C:$C,Tabelid!$J$4),0),""))),"")</f>
        <v/>
      </c>
      <c r="S17" s="29" t="str">
        <f>IFERROR(IF($G17=Tabelid!$L$6,Eksplikatsioon!X19/SUM(Eksplikatsioon!$O19:'Eksplikatsioon'!$AG19),IF($G17=Tabelid!$L$4,IFERROR(SUMIFS($E:$E,$G:$G,Tabelid!$L$1,$C:$C,Tabelid!$J$4,$H:$H,S$2,$A:$A,$A17)/SUMIFS($E:$E,$G:$G,Tabelid!$L$1,$C:$C,Tabelid!$J$4,$A:$A,$A17),0),IF($G17=Tabelid!$L$5,IFERROR(SUMIFS($E:$E,$G:$G,Tabelid!$L$1,$C:$C,Tabelid!$J$4,$H:$H,S$2)/SUMIFS($E:$E,$G:$G,Tabelid!$L$1,$C:$C,Tabelid!$J$4),0),""))),"")</f>
        <v/>
      </c>
      <c r="T17" s="29" t="str">
        <f>IFERROR(IF($G17=Tabelid!$L$6,Eksplikatsioon!Y19/SUM(Eksplikatsioon!$O19:'Eksplikatsioon'!$AG19),IF($G17=Tabelid!$L$4,IFERROR(SUMIFS($E:$E,$G:$G,Tabelid!$L$1,$C:$C,Tabelid!$J$4,$H:$H,T$2,$A:$A,$A17)/SUMIFS($E:$E,$G:$G,Tabelid!$L$1,$C:$C,Tabelid!$J$4,$A:$A,$A17),0),IF($G17=Tabelid!$L$5,IFERROR(SUMIFS($E:$E,$G:$G,Tabelid!$L$1,$C:$C,Tabelid!$J$4,$H:$H,T$2)/SUMIFS($E:$E,$G:$G,Tabelid!$L$1,$C:$C,Tabelid!$J$4),0),""))),"")</f>
        <v/>
      </c>
      <c r="U17" s="29" t="str">
        <f>IFERROR(IF($G17=Tabelid!$L$6,Eksplikatsioon!Z19/SUM(Eksplikatsioon!$O19:'Eksplikatsioon'!$AG19),IF($G17=Tabelid!$L$4,IFERROR(SUMIFS($E:$E,$G:$G,Tabelid!$L$1,$C:$C,Tabelid!$J$4,$H:$H,U$2,$A:$A,$A17)/SUMIFS($E:$E,$G:$G,Tabelid!$L$1,$C:$C,Tabelid!$J$4,$A:$A,$A17),0),IF($G17=Tabelid!$L$5,IFERROR(SUMIFS($E:$E,$G:$G,Tabelid!$L$1,$C:$C,Tabelid!$J$4,$H:$H,U$2)/SUMIFS($E:$E,$G:$G,Tabelid!$L$1,$C:$C,Tabelid!$J$4),0),""))),"")</f>
        <v/>
      </c>
      <c r="V17" s="29"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29"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29"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29"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29"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29"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29"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29" t="str">
        <f>IFERROR(IF($G17=Tabelid!$L$6,$E17*J17,IFERROR($E17*J17/SUM($J17:$AB17)*(Eksplikatsioon!O19)/SUMPRODUCT($J17:$AB17,Eksplikatsioon!$O19:$AG19),"")),"")</f>
        <v/>
      </c>
      <c r="AD17" s="29" t="str">
        <f>IFERROR(IF($G17=Tabelid!$L$6,$E17*K17,IFERROR($E17*K17/SUM($J17:$AB17)*(Eksplikatsioon!P19)/SUMPRODUCT($J17:$AB17,Eksplikatsioon!$O19:$AG19),"")),"")</f>
        <v/>
      </c>
      <c r="AE17" s="29" t="str">
        <f>IFERROR(IF($G17=Tabelid!$L$6,$E17*L17,IFERROR($E17*L17/SUM($J17:$AB17)*(Eksplikatsioon!Q19)/SUMPRODUCT($J17:$AB17,Eksplikatsioon!$O19:$AG19),"")),"")</f>
        <v/>
      </c>
      <c r="AF17" s="29" t="str">
        <f>IFERROR(IF($G17=Tabelid!$L$6,$E17*M17,IFERROR($E17*M17/SUM($J17:$AB17)*(Eksplikatsioon!R19)/SUMPRODUCT($J17:$AB17,Eksplikatsioon!$O19:$AG19),"")),"")</f>
        <v/>
      </c>
      <c r="AG17" s="29" t="str">
        <f>IFERROR(IF($G17=Tabelid!$L$6,$E17*N17,IFERROR($E17*N17/SUM($J17:$AB17)*(Eksplikatsioon!S19)/SUMPRODUCT($J17:$AB17,Eksplikatsioon!$O19:$AG19),"")),"")</f>
        <v/>
      </c>
      <c r="AH17" s="29" t="str">
        <f>IFERROR(IF($G17=Tabelid!$L$6,$E17*O17,IFERROR($E17*O17/SUM($J17:$AB17)*(Eksplikatsioon!T19)/SUMPRODUCT($J17:$AB17,Eksplikatsioon!$O19:$AG19),"")),"")</f>
        <v/>
      </c>
      <c r="AI17" s="29" t="str">
        <f>IFERROR(IF($G17=Tabelid!$L$6,$E17*P17,IFERROR($E17*P17/SUM($J17:$AB17)*(Eksplikatsioon!U19)/SUMPRODUCT($J17:$AB17,Eksplikatsioon!$O19:$AG19),"")),"")</f>
        <v/>
      </c>
      <c r="AJ17" s="29" t="str">
        <f>IFERROR(IF($G17=Tabelid!$L$6,$E17*Q17,IFERROR($E17*Q17/SUM($J17:$AB17)*(Eksplikatsioon!V19)/SUMPRODUCT($J17:$AB17,Eksplikatsioon!$O19:$AG19),"")),"")</f>
        <v/>
      </c>
      <c r="AK17" s="29" t="str">
        <f>IFERROR(IF($G17=Tabelid!$L$6,$E17*R17,IFERROR($E17*R17/SUM($J17:$AB17)*(Eksplikatsioon!W19)/SUMPRODUCT($J17:$AB17,Eksplikatsioon!$O19:$AG19),"")),"")</f>
        <v/>
      </c>
      <c r="AL17" s="29" t="str">
        <f>IFERROR(IF($G17=Tabelid!$L$6,$E17*S17,IFERROR($E17*S17/SUM($J17:$AB17)*(Eksplikatsioon!X19)/SUMPRODUCT($J17:$AB17,Eksplikatsioon!$O19:$AG19),"")),"")</f>
        <v/>
      </c>
      <c r="AM17" s="29" t="str">
        <f>IFERROR(IF($G17=Tabelid!$L$6,$E17*T17,IFERROR($E17*T17/SUM($J17:$AB17)*(Eksplikatsioon!Y19)/SUMPRODUCT($J17:$AB17,Eksplikatsioon!$O19:$AG19),"")),"")</f>
        <v/>
      </c>
      <c r="AN17" s="29" t="str">
        <f>IFERROR(IF($G17=Tabelid!$L$6,$E17*U17,IFERROR($E17*U17/SUM($J17:$AB17)*(Eksplikatsioon!Z19)/SUMPRODUCT($J17:$AB17,Eksplikatsioon!$O19:$AG19),"")),"")</f>
        <v/>
      </c>
      <c r="AO17" s="29" t="str">
        <f>IFERROR(IF($G17=Tabelid!$L$6,$E17*V17,IFERROR($E17*V17/SUM($J17:$AB17)*(Eksplikatsioon!AA19)/SUMPRODUCT($J17:$AB17,Eksplikatsioon!$O19:$AG19),"")),"")</f>
        <v/>
      </c>
      <c r="AP17" s="29" t="str">
        <f>IFERROR(IF($G17=Tabelid!$L$6,$E17*W17,IFERROR($E17*W17/SUM($J17:$AB17)*(Eksplikatsioon!AB19)/SUMPRODUCT($J17:$AB17,Eksplikatsioon!$O19:$AG19),"")),"")</f>
        <v/>
      </c>
      <c r="AQ17" s="29" t="str">
        <f>IFERROR(IF($G17=Tabelid!$L$6,$E17*X17,IFERROR($E17*X17/SUM($J17:$AB17)*(Eksplikatsioon!AC19)/SUMPRODUCT($J17:$AB17,Eksplikatsioon!$O19:$AG19),"")),"")</f>
        <v/>
      </c>
      <c r="AR17" s="29" t="str">
        <f>IFERROR(IF($G17=Tabelid!$L$6,$E17*Y17,IFERROR($E17*Y17/SUM($J17:$AB17)*(Eksplikatsioon!AD19)/SUMPRODUCT($J17:$AB17,Eksplikatsioon!$O19:$AG19),"")),"")</f>
        <v/>
      </c>
      <c r="AS17" s="29" t="str">
        <f>IFERROR(IF($G17=Tabelid!$L$6,$E17*Z17,IFERROR($E17*Z17/SUM($J17:$AB17)*(Eksplikatsioon!AE19)/SUMPRODUCT($J17:$AB17,Eksplikatsioon!$O19:$AG19),"")),"")</f>
        <v/>
      </c>
      <c r="AT17" s="29" t="str">
        <f>IFERROR(IF($G17=Tabelid!$L$6,$E17*AA17,IFERROR($E17*AA17/SUM($J17:$AB17)*(Eksplikatsioon!AF19)/SUMPRODUCT($J17:$AB17,Eksplikatsioon!$O19:$AG19),"")),"")</f>
        <v/>
      </c>
      <c r="AU17" s="29" t="str">
        <f>IFERROR(IF($G17=Tabelid!$L$6,$E17*AB17,IFERROR($E17*AB17/SUM($J17:$AB17)*(Eksplikatsioon!AG19)/SUMPRODUCT($J17:$AB17,Eksplikatsioon!$O19:$AG19),"")),"")</f>
        <v/>
      </c>
      <c r="AW17" s="37" t="str">
        <f t="shared" si="5"/>
        <v/>
      </c>
      <c r="AX17" s="37" t="str">
        <f t="shared" si="6"/>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7"/>
        <v/>
      </c>
      <c r="BD17" s="45" t="str">
        <f t="shared" ca="1" si="8"/>
        <v/>
      </c>
      <c r="BF17" s="36"/>
      <c r="BG17" s="36"/>
    </row>
    <row r="18" spans="1:59" x14ac:dyDescent="0.25">
      <c r="A18" s="23" t="str">
        <f>IF(Eksplikatsioon!A20=0,"",Eksplikatsioon!A20)</f>
        <v>01</v>
      </c>
      <c r="B18" s="56" t="str">
        <f>IF(Eksplikatsioon!B20=0,"",Eksplikatsioon!B20)</f>
        <v>115</v>
      </c>
      <c r="C18" s="23" t="str">
        <f>IF(Eksplikatsioon!C20=0,"",Eksplikatsioon!C20)</f>
        <v>ÜÜRITAV PIND</v>
      </c>
      <c r="D18" s="23" t="str">
        <f>IF(Eksplikatsioon!D20=0,"",Eksplikatsioon!D20)</f>
        <v>Koridor</v>
      </c>
      <c r="E18" s="54">
        <f>IF(Eksplikatsioon!F20=0,"",Eksplikatsioon!F20)</f>
        <v>8.8000000000000007</v>
      </c>
      <c r="F18" s="23" t="str">
        <f>IF(Eksplikatsioon!H20=0,"",Eksplikatsioon!H20)</f>
        <v/>
      </c>
      <c r="G18" s="23" t="str">
        <f>IF(Eksplikatsioon!J20=0,"",Eksplikatsioon!J20)</f>
        <v>Ühiskasutuses hoone pind</v>
      </c>
      <c r="H18" s="23" t="str">
        <f>IF(Eksplikatsioon!K20=0,"",Eksplikatsioon!K20)</f>
        <v/>
      </c>
      <c r="I18" s="23" t="str">
        <f>IF(Eksplikatsioon!L20=0,"",Eksplikatsioon!L20)</f>
        <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5"/>
        <v/>
      </c>
      <c r="AX18" s="37" t="str">
        <f t="shared" si="6"/>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7"/>
        <v/>
      </c>
      <c r="BD18" s="45" t="str">
        <f t="shared" ca="1" si="8"/>
        <v/>
      </c>
      <c r="BF18" s="36"/>
      <c r="BG18" s="36"/>
    </row>
    <row r="19" spans="1:59" x14ac:dyDescent="0.25">
      <c r="A19" s="23" t="str">
        <f>IF(Eksplikatsioon!A21=0,"",Eksplikatsioon!A21)</f>
        <v>01</v>
      </c>
      <c r="B19" s="56" t="str">
        <f>IF(Eksplikatsioon!B21=0,"",Eksplikatsioon!B21)</f>
        <v>115a</v>
      </c>
      <c r="C19" s="23" t="str">
        <f>IF(Eksplikatsioon!C21=0,"",Eksplikatsioon!C21)</f>
        <v>ÜÜRITAV PIND</v>
      </c>
      <c r="D19" s="23" t="str">
        <f>IF(Eksplikatsioon!D21=0,"",Eksplikatsioon!D21)</f>
        <v>Abiruum</v>
      </c>
      <c r="E19" s="54">
        <f>IF(Eksplikatsioon!F21=0,"",Eksplikatsioon!F21)</f>
        <v>1.5</v>
      </c>
      <c r="F19" s="23" t="str">
        <f>IF(Eksplikatsioon!H21=0,"",Eksplikatsioon!H21)</f>
        <v/>
      </c>
      <c r="G19" s="23" t="str">
        <f>IF(Eksplikatsioon!J21=0,"",Eksplikatsioon!J21)</f>
        <v>Ühiskasutuses korruse pind</v>
      </c>
      <c r="H19" s="23" t="str">
        <f>IF(Eksplikatsioon!K21=0,"",Eksplikatsioon!K21)</f>
        <v/>
      </c>
      <c r="I19" s="23" t="str">
        <f>IF(Eksplikatsioon!L21=0,"",Eksplikatsioon!L21)</f>
        <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5"/>
        <v/>
      </c>
      <c r="AX19" s="37" t="str">
        <f t="shared" si="6"/>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7"/>
        <v/>
      </c>
      <c r="BD19" s="45" t="str">
        <f t="shared" ca="1" si="8"/>
        <v/>
      </c>
      <c r="BF19" s="36"/>
      <c r="BG19" s="36"/>
    </row>
    <row r="20" spans="1:59" x14ac:dyDescent="0.25">
      <c r="A20" s="23" t="str">
        <f>IF(Eksplikatsioon!A22=0,"",Eksplikatsioon!A22)</f>
        <v>01</v>
      </c>
      <c r="B20" s="56" t="str">
        <f>IF(Eksplikatsioon!B22=0,"",Eksplikatsioon!B22)</f>
        <v>116</v>
      </c>
      <c r="C20" s="23" t="str">
        <f>IF(Eksplikatsioon!C22=0,"",Eksplikatsioon!C22)</f>
        <v>ÜÜRITAV PIND</v>
      </c>
      <c r="D20" s="23" t="str">
        <f>IF(Eksplikatsioon!D22=0,"",Eksplikatsioon!D22)</f>
        <v>Kabinet/Büroo</v>
      </c>
      <c r="E20" s="54">
        <f>IF(Eksplikatsioon!F22=0,"",Eksplikatsioon!F22)</f>
        <v>38.799999999999997</v>
      </c>
      <c r="F20" s="23" t="str">
        <f>IF(Eksplikatsioon!H22=0,"",Eksplikatsioon!H22)</f>
        <v/>
      </c>
      <c r="G20" s="23" t="str">
        <f>IF(Eksplikatsioon!J22=0,"",Eksplikatsioon!J22)</f>
        <v>Ainukasutuses pind</v>
      </c>
      <c r="H20" s="23" t="str">
        <f>IF(Eksplikatsioon!K22=0,"",Eksplikatsioon!K22)</f>
        <v>Maa-amet</v>
      </c>
      <c r="I20" s="23" t="str">
        <f>IF(Eksplikatsioon!L22=0,"",Eksplikatsioon!L22)</f>
        <v/>
      </c>
      <c r="J20" s="29" t="str">
        <f>IFERROR(IF($G20=Tabelid!$L$6,Eksplikatsioon!O22/SUM(Eksplikatsioon!$O22:'Eksplikatsioon'!$AG22),IF($G20=Tabelid!$L$4,IFERROR(SUMIFS($E:$E,$G:$G,Tabelid!$L$1,$C:$C,Tabelid!$J$4,$H:$H,J$2,$A:$A,$A20)/SUMIFS($E:$E,$G:$G,Tabelid!$L$1,$C:$C,Tabelid!$J$4,$A:$A,$A20),0),IF($G20=Tabelid!$L$5,IFERROR(SUMIFS($E:$E,$G:$G,Tabelid!$L$1,$C:$C,Tabelid!$J$4,$H:$H,J$2)/SUMIFS($E:$E,$G:$G,Tabelid!$L$1,$C:$C,Tabelid!$J$4),0),""))),"")</f>
        <v/>
      </c>
      <c r="K20" s="29" t="str">
        <f>IFERROR(IF($G20=Tabelid!$L$6,Eksplikatsioon!P22/SUM(Eksplikatsioon!$O22:'Eksplikatsioon'!$AG22),IF($G20=Tabelid!$L$4,IFERROR(SUMIFS($E:$E,$G:$G,Tabelid!$L$1,$C:$C,Tabelid!$J$4,$H:$H,K$2,$A:$A,$A20)/SUMIFS($E:$E,$G:$G,Tabelid!$L$1,$C:$C,Tabelid!$J$4,$A:$A,$A20),0),IF($G20=Tabelid!$L$5,IFERROR(SUMIFS($E:$E,$G:$G,Tabelid!$L$1,$C:$C,Tabelid!$J$4,$H:$H,K$2)/SUMIFS($E:$E,$G:$G,Tabelid!$L$1,$C:$C,Tabelid!$J$4),0),""))),"")</f>
        <v/>
      </c>
      <c r="L20" s="29" t="str">
        <f>IFERROR(IF($G20=Tabelid!$L$6,Eksplikatsioon!Q22/SUM(Eksplikatsioon!$O22:'Eksplikatsioon'!$AG22),IF($G20=Tabelid!$L$4,IFERROR(SUMIFS($E:$E,$G:$G,Tabelid!$L$1,$C:$C,Tabelid!$J$4,$H:$H,L$2,$A:$A,$A20)/SUMIFS($E:$E,$G:$G,Tabelid!$L$1,$C:$C,Tabelid!$J$4,$A:$A,$A20),0),IF($G20=Tabelid!$L$5,IFERROR(SUMIFS($E:$E,$G:$G,Tabelid!$L$1,$C:$C,Tabelid!$J$4,$H:$H,L$2)/SUMIFS($E:$E,$G:$G,Tabelid!$L$1,$C:$C,Tabelid!$J$4),0),""))),"")</f>
        <v/>
      </c>
      <c r="M20" s="29" t="str">
        <f>IFERROR(IF($G20=Tabelid!$L$6,Eksplikatsioon!R22/SUM(Eksplikatsioon!$O22:'Eksplikatsioon'!$AG22),IF($G20=Tabelid!$L$4,IFERROR(SUMIFS($E:$E,$G:$G,Tabelid!$L$1,$C:$C,Tabelid!$J$4,$H:$H,M$2,$A:$A,$A20)/SUMIFS($E:$E,$G:$G,Tabelid!$L$1,$C:$C,Tabelid!$J$4,$A:$A,$A20),0),IF($G20=Tabelid!$L$5,IFERROR(SUMIFS($E:$E,$G:$G,Tabelid!$L$1,$C:$C,Tabelid!$J$4,$H:$H,M$2)/SUMIFS($E:$E,$G:$G,Tabelid!$L$1,$C:$C,Tabelid!$J$4),0),""))),"")</f>
        <v/>
      </c>
      <c r="N20" s="29" t="str">
        <f>IFERROR(IF($G20=Tabelid!$L$6,Eksplikatsioon!S22/SUM(Eksplikatsioon!$O22:'Eksplikatsioon'!$AG22),IF($G20=Tabelid!$L$4,IFERROR(SUMIFS($E:$E,$G:$G,Tabelid!$L$1,$C:$C,Tabelid!$J$4,$H:$H,N$2,$A:$A,$A20)/SUMIFS($E:$E,$G:$G,Tabelid!$L$1,$C:$C,Tabelid!$J$4,$A:$A,$A20),0),IF($G20=Tabelid!$L$5,IFERROR(SUMIFS($E:$E,$G:$G,Tabelid!$L$1,$C:$C,Tabelid!$J$4,$H:$H,N$2)/SUMIFS($E:$E,$G:$G,Tabelid!$L$1,$C:$C,Tabelid!$J$4),0),""))),"")</f>
        <v/>
      </c>
      <c r="O20" s="29" t="str">
        <f>IFERROR(IF($G20=Tabelid!$L$6,Eksplikatsioon!T22/SUM(Eksplikatsioon!$O22:'Eksplikatsioon'!$AG22),IF($G20=Tabelid!$L$4,IFERROR(SUMIFS($E:$E,$G:$G,Tabelid!$L$1,$C:$C,Tabelid!$J$4,$H:$H,O$2,$A:$A,$A20)/SUMIFS($E:$E,$G:$G,Tabelid!$L$1,$C:$C,Tabelid!$J$4,$A:$A,$A20),0),IF($G20=Tabelid!$L$5,IFERROR(SUMIFS($E:$E,$G:$G,Tabelid!$L$1,$C:$C,Tabelid!$J$4,$H:$H,O$2)/SUMIFS($E:$E,$G:$G,Tabelid!$L$1,$C:$C,Tabelid!$J$4),0),""))),"")</f>
        <v/>
      </c>
      <c r="P20" s="29" t="str">
        <f>IFERROR(IF($G20=Tabelid!$L$6,Eksplikatsioon!U22/SUM(Eksplikatsioon!$O22:'Eksplikatsioon'!$AG22),IF($G20=Tabelid!$L$4,IFERROR(SUMIFS($E:$E,$G:$G,Tabelid!$L$1,$C:$C,Tabelid!$J$4,$H:$H,P$2,$A:$A,$A20)/SUMIFS($E:$E,$G:$G,Tabelid!$L$1,$C:$C,Tabelid!$J$4,$A:$A,$A20),0),IF($G20=Tabelid!$L$5,IFERROR(SUMIFS($E:$E,$G:$G,Tabelid!$L$1,$C:$C,Tabelid!$J$4,$H:$H,P$2)/SUMIFS($E:$E,$G:$G,Tabelid!$L$1,$C:$C,Tabelid!$J$4),0),""))),"")</f>
        <v/>
      </c>
      <c r="Q20" s="29" t="str">
        <f>IFERROR(IF($G20=Tabelid!$L$6,Eksplikatsioon!V22/SUM(Eksplikatsioon!$O22:'Eksplikatsioon'!$AG22),IF($G20=Tabelid!$L$4,IFERROR(SUMIFS($E:$E,$G:$G,Tabelid!$L$1,$C:$C,Tabelid!$J$4,$H:$H,Q$2,$A:$A,$A20)/SUMIFS($E:$E,$G:$G,Tabelid!$L$1,$C:$C,Tabelid!$J$4,$A:$A,$A20),0),IF($G20=Tabelid!$L$5,IFERROR(SUMIFS($E:$E,$G:$G,Tabelid!$L$1,$C:$C,Tabelid!$J$4,$H:$H,Q$2)/SUMIFS($E:$E,$G:$G,Tabelid!$L$1,$C:$C,Tabelid!$J$4),0),""))),"")</f>
        <v/>
      </c>
      <c r="R20" s="29" t="str">
        <f>IFERROR(IF($G20=Tabelid!$L$6,Eksplikatsioon!W22/SUM(Eksplikatsioon!$O22:'Eksplikatsioon'!$AG22),IF($G20=Tabelid!$L$4,IFERROR(SUMIFS($E:$E,$G:$G,Tabelid!$L$1,$C:$C,Tabelid!$J$4,$H:$H,R$2,$A:$A,$A20)/SUMIFS($E:$E,$G:$G,Tabelid!$L$1,$C:$C,Tabelid!$J$4,$A:$A,$A20),0),IF($G20=Tabelid!$L$5,IFERROR(SUMIFS($E:$E,$G:$G,Tabelid!$L$1,$C:$C,Tabelid!$J$4,$H:$H,R$2)/SUMIFS($E:$E,$G:$G,Tabelid!$L$1,$C:$C,Tabelid!$J$4),0),""))),"")</f>
        <v/>
      </c>
      <c r="S20" s="29" t="str">
        <f>IFERROR(IF($G20=Tabelid!$L$6,Eksplikatsioon!X22/SUM(Eksplikatsioon!$O22:'Eksplikatsioon'!$AG22),IF($G20=Tabelid!$L$4,IFERROR(SUMIFS($E:$E,$G:$G,Tabelid!$L$1,$C:$C,Tabelid!$J$4,$H:$H,S$2,$A:$A,$A20)/SUMIFS($E:$E,$G:$G,Tabelid!$L$1,$C:$C,Tabelid!$J$4,$A:$A,$A20),0),IF($G20=Tabelid!$L$5,IFERROR(SUMIFS($E:$E,$G:$G,Tabelid!$L$1,$C:$C,Tabelid!$J$4,$H:$H,S$2)/SUMIFS($E:$E,$G:$G,Tabelid!$L$1,$C:$C,Tabelid!$J$4),0),""))),"")</f>
        <v/>
      </c>
      <c r="T20" s="29" t="str">
        <f>IFERROR(IF($G20=Tabelid!$L$6,Eksplikatsioon!Y22/SUM(Eksplikatsioon!$O22:'Eksplikatsioon'!$AG22),IF($G20=Tabelid!$L$4,IFERROR(SUMIFS($E:$E,$G:$G,Tabelid!$L$1,$C:$C,Tabelid!$J$4,$H:$H,T$2,$A:$A,$A20)/SUMIFS($E:$E,$G:$G,Tabelid!$L$1,$C:$C,Tabelid!$J$4,$A:$A,$A20),0),IF($G20=Tabelid!$L$5,IFERROR(SUMIFS($E:$E,$G:$G,Tabelid!$L$1,$C:$C,Tabelid!$J$4,$H:$H,T$2)/SUMIFS($E:$E,$G:$G,Tabelid!$L$1,$C:$C,Tabelid!$J$4),0),""))),"")</f>
        <v/>
      </c>
      <c r="U20" s="29" t="str">
        <f>IFERROR(IF($G20=Tabelid!$L$6,Eksplikatsioon!Z22/SUM(Eksplikatsioon!$O22:'Eksplikatsioon'!$AG22),IF($G20=Tabelid!$L$4,IFERROR(SUMIFS($E:$E,$G:$G,Tabelid!$L$1,$C:$C,Tabelid!$J$4,$H:$H,U$2,$A:$A,$A20)/SUMIFS($E:$E,$G:$G,Tabelid!$L$1,$C:$C,Tabelid!$J$4,$A:$A,$A20),0),IF($G20=Tabelid!$L$5,IFERROR(SUMIFS($E:$E,$G:$G,Tabelid!$L$1,$C:$C,Tabelid!$J$4,$H:$H,U$2)/SUMIFS($E:$E,$G:$G,Tabelid!$L$1,$C:$C,Tabelid!$J$4),0),""))),"")</f>
        <v/>
      </c>
      <c r="V20" s="29"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29"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29"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29"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29"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29"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29"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29" t="str">
        <f>IFERROR(IF($G20=Tabelid!$L$6,$E20*J20,IFERROR($E20*J20/SUM($J20:$AB20)*(Eksplikatsioon!O22)/SUMPRODUCT($J20:$AB20,Eksplikatsioon!$O22:$AG22),"")),"")</f>
        <v/>
      </c>
      <c r="AD20" s="29" t="str">
        <f>IFERROR(IF($G20=Tabelid!$L$6,$E20*K20,IFERROR($E20*K20/SUM($J20:$AB20)*(Eksplikatsioon!P22)/SUMPRODUCT($J20:$AB20,Eksplikatsioon!$O22:$AG22),"")),"")</f>
        <v/>
      </c>
      <c r="AE20" s="29" t="str">
        <f>IFERROR(IF($G20=Tabelid!$L$6,$E20*L20,IFERROR($E20*L20/SUM($J20:$AB20)*(Eksplikatsioon!Q22)/SUMPRODUCT($J20:$AB20,Eksplikatsioon!$O22:$AG22),"")),"")</f>
        <v/>
      </c>
      <c r="AF20" s="29" t="str">
        <f>IFERROR(IF($G20=Tabelid!$L$6,$E20*M20,IFERROR($E20*M20/SUM($J20:$AB20)*(Eksplikatsioon!R22)/SUMPRODUCT($J20:$AB20,Eksplikatsioon!$O22:$AG22),"")),"")</f>
        <v/>
      </c>
      <c r="AG20" s="29" t="str">
        <f>IFERROR(IF($G20=Tabelid!$L$6,$E20*N20,IFERROR($E20*N20/SUM($J20:$AB20)*(Eksplikatsioon!S22)/SUMPRODUCT($J20:$AB20,Eksplikatsioon!$O22:$AG22),"")),"")</f>
        <v/>
      </c>
      <c r="AH20" s="29" t="str">
        <f>IFERROR(IF($G20=Tabelid!$L$6,$E20*O20,IFERROR($E20*O20/SUM($J20:$AB20)*(Eksplikatsioon!T22)/SUMPRODUCT($J20:$AB20,Eksplikatsioon!$O22:$AG22),"")),"")</f>
        <v/>
      </c>
      <c r="AI20" s="29" t="str">
        <f>IFERROR(IF($G20=Tabelid!$L$6,$E20*P20,IFERROR($E20*P20/SUM($J20:$AB20)*(Eksplikatsioon!U22)/SUMPRODUCT($J20:$AB20,Eksplikatsioon!$O22:$AG22),"")),"")</f>
        <v/>
      </c>
      <c r="AJ20" s="29" t="str">
        <f>IFERROR(IF($G20=Tabelid!$L$6,$E20*Q20,IFERROR($E20*Q20/SUM($J20:$AB20)*(Eksplikatsioon!V22)/SUMPRODUCT($J20:$AB20,Eksplikatsioon!$O22:$AG22),"")),"")</f>
        <v/>
      </c>
      <c r="AK20" s="29" t="str">
        <f>IFERROR(IF($G20=Tabelid!$L$6,$E20*R20,IFERROR($E20*R20/SUM($J20:$AB20)*(Eksplikatsioon!W22)/SUMPRODUCT($J20:$AB20,Eksplikatsioon!$O22:$AG22),"")),"")</f>
        <v/>
      </c>
      <c r="AL20" s="29" t="str">
        <f>IFERROR(IF($G20=Tabelid!$L$6,$E20*S20,IFERROR($E20*S20/SUM($J20:$AB20)*(Eksplikatsioon!X22)/SUMPRODUCT($J20:$AB20,Eksplikatsioon!$O22:$AG22),"")),"")</f>
        <v/>
      </c>
      <c r="AM20" s="29" t="str">
        <f>IFERROR(IF($G20=Tabelid!$L$6,$E20*T20,IFERROR($E20*T20/SUM($J20:$AB20)*(Eksplikatsioon!Y22)/SUMPRODUCT($J20:$AB20,Eksplikatsioon!$O22:$AG22),"")),"")</f>
        <v/>
      </c>
      <c r="AN20" s="29" t="str">
        <f>IFERROR(IF($G20=Tabelid!$L$6,$E20*U20,IFERROR($E20*U20/SUM($J20:$AB20)*(Eksplikatsioon!Z22)/SUMPRODUCT($J20:$AB20,Eksplikatsioon!$O22:$AG22),"")),"")</f>
        <v/>
      </c>
      <c r="AO20" s="29" t="str">
        <f>IFERROR(IF($G20=Tabelid!$L$6,$E20*V20,IFERROR($E20*V20/SUM($J20:$AB20)*(Eksplikatsioon!AA22)/SUMPRODUCT($J20:$AB20,Eksplikatsioon!$O22:$AG22),"")),"")</f>
        <v/>
      </c>
      <c r="AP20" s="29" t="str">
        <f>IFERROR(IF($G20=Tabelid!$L$6,$E20*W20,IFERROR($E20*W20/SUM($J20:$AB20)*(Eksplikatsioon!AB22)/SUMPRODUCT($J20:$AB20,Eksplikatsioon!$O22:$AG22),"")),"")</f>
        <v/>
      </c>
      <c r="AQ20" s="29" t="str">
        <f>IFERROR(IF($G20=Tabelid!$L$6,$E20*X20,IFERROR($E20*X20/SUM($J20:$AB20)*(Eksplikatsioon!AC22)/SUMPRODUCT($J20:$AB20,Eksplikatsioon!$O22:$AG22),"")),"")</f>
        <v/>
      </c>
      <c r="AR20" s="29" t="str">
        <f>IFERROR(IF($G20=Tabelid!$L$6,$E20*Y20,IFERROR($E20*Y20/SUM($J20:$AB20)*(Eksplikatsioon!AD22)/SUMPRODUCT($J20:$AB20,Eksplikatsioon!$O22:$AG22),"")),"")</f>
        <v/>
      </c>
      <c r="AS20" s="29" t="str">
        <f>IFERROR(IF($G20=Tabelid!$L$6,$E20*Z20,IFERROR($E20*Z20/SUM($J20:$AB20)*(Eksplikatsioon!AE22)/SUMPRODUCT($J20:$AB20,Eksplikatsioon!$O22:$AG22),"")),"")</f>
        <v/>
      </c>
      <c r="AT20" s="29" t="str">
        <f>IFERROR(IF($G20=Tabelid!$L$6,$E20*AA20,IFERROR($E20*AA20/SUM($J20:$AB20)*(Eksplikatsioon!AF22)/SUMPRODUCT($J20:$AB20,Eksplikatsioon!$O22:$AG22),"")),"")</f>
        <v/>
      </c>
      <c r="AU20" s="29" t="str">
        <f>IFERROR(IF($G20=Tabelid!$L$6,$E20*AB20,IFERROR($E20*AB20/SUM($J20:$AB20)*(Eksplikatsioon!AG22)/SUMPRODUCT($J20:$AB20,Eksplikatsioon!$O22:$AG22),"")),"")</f>
        <v/>
      </c>
      <c r="AW20" s="37" t="str">
        <f t="shared" si="5"/>
        <v/>
      </c>
      <c r="AX20" s="37" t="str">
        <f t="shared" si="6"/>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7"/>
        <v/>
      </c>
      <c r="BD20" s="45" t="str">
        <f t="shared" ca="1" si="8"/>
        <v/>
      </c>
      <c r="BF20" s="36"/>
      <c r="BG20" s="36"/>
    </row>
    <row r="21" spans="1:59" x14ac:dyDescent="0.25">
      <c r="A21" s="23" t="str">
        <f>IF(Eksplikatsioon!A23=0,"",Eksplikatsioon!A23)</f>
        <v>01</v>
      </c>
      <c r="B21" s="56" t="str">
        <f>IF(Eksplikatsioon!B23=0,"",Eksplikatsioon!B23)</f>
        <v>117</v>
      </c>
      <c r="C21" s="23" t="str">
        <f>IF(Eksplikatsioon!C23=0,"",Eksplikatsioon!C23)</f>
        <v>ÜÜRITAV PIND</v>
      </c>
      <c r="D21" s="23" t="str">
        <f>IF(Eksplikatsioon!D23=0,"",Eksplikatsioon!D23)</f>
        <v>Kabinet/Büroo</v>
      </c>
      <c r="E21" s="54">
        <f>IF(Eksplikatsioon!F23=0,"",Eksplikatsioon!F23)</f>
        <v>18.100000000000001</v>
      </c>
      <c r="F21" s="23" t="str">
        <f>IF(Eksplikatsioon!H23=0,"",Eksplikatsioon!H23)</f>
        <v>Kaugtöökohad/hooajaline vestlusboks</v>
      </c>
      <c r="G21" s="23" t="str">
        <f>IF(Eksplikatsioon!J23=0,"",Eksplikatsioon!J23)</f>
        <v>Ainukasutuses pind</v>
      </c>
      <c r="H21" s="23" t="str">
        <f>IF(Eksplikatsioon!K23=0,"",Eksplikatsioon!K23)</f>
        <v>Rahandusministeerium</v>
      </c>
      <c r="I21" s="23" t="str">
        <f>IF(Eksplikatsioon!L23=0,"",Eksplikatsioon!L23)</f>
        <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5"/>
        <v/>
      </c>
      <c r="AX21" s="37" t="str">
        <f t="shared" si="6"/>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7"/>
        <v/>
      </c>
      <c r="BD21" s="45" t="str">
        <f t="shared" ca="1" si="8"/>
        <v/>
      </c>
      <c r="BF21" s="36"/>
      <c r="BG21" s="36"/>
    </row>
    <row r="22" spans="1:59" x14ac:dyDescent="0.25">
      <c r="A22" s="23" t="str">
        <f>IF(Eksplikatsioon!A24=0,"",Eksplikatsioon!A24)</f>
        <v>01</v>
      </c>
      <c r="B22" s="56" t="str">
        <f>IF(Eksplikatsioon!B24=0,"",Eksplikatsioon!B24)</f>
        <v>118a</v>
      </c>
      <c r="C22" s="23" t="str">
        <f>IF(Eksplikatsioon!C24=0,"",Eksplikatsioon!C24)</f>
        <v>ÜÜRITAV PIND</v>
      </c>
      <c r="D22" s="23" t="str">
        <f>IF(Eksplikatsioon!D24=0,"",Eksplikatsioon!D24)</f>
        <v>Ooteruum/Teenindusruum</v>
      </c>
      <c r="E22" s="54">
        <f>IF(Eksplikatsioon!F24=0,"",Eksplikatsioon!F24)</f>
        <v>27.6</v>
      </c>
      <c r="F22" s="23" t="str">
        <f>IF(Eksplikatsioon!H24=0,"",Eksplikatsioon!H24)</f>
        <v/>
      </c>
      <c r="G22" s="23" t="str">
        <f>IF(Eksplikatsioon!J24=0,"",Eksplikatsioon!J24)</f>
        <v>Ühiskasutuses hoone pind</v>
      </c>
      <c r="H22" s="23" t="str">
        <f>IF(Eksplikatsioon!K24=0,"",Eksplikatsioon!K24)</f>
        <v/>
      </c>
      <c r="I22" s="23" t="str">
        <f>IF(Eksplikatsioon!L24=0,"",Eksplikatsioon!L24)</f>
        <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5"/>
        <v/>
      </c>
      <c r="AX22" s="37" t="str">
        <f t="shared" si="6"/>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7"/>
        <v/>
      </c>
      <c r="BD22" s="45" t="str">
        <f t="shared" ca="1" si="8"/>
        <v/>
      </c>
      <c r="BF22" s="36"/>
      <c r="BG22" s="36"/>
    </row>
    <row r="23" spans="1:59" x14ac:dyDescent="0.25">
      <c r="A23" s="23" t="str">
        <f>IF(Eksplikatsioon!A25=0,"",Eksplikatsioon!A25)</f>
        <v>01</v>
      </c>
      <c r="B23" s="56" t="str">
        <f>IF(Eksplikatsioon!B25=0,"",Eksplikatsioon!B25)</f>
        <v>118b</v>
      </c>
      <c r="C23" s="23" t="str">
        <f>IF(Eksplikatsioon!C25=0,"",Eksplikatsioon!C25)</f>
        <v>ÜÜRITAV PIND</v>
      </c>
      <c r="D23" s="23" t="str">
        <f>IF(Eksplikatsioon!D25=0,"",Eksplikatsioon!D25)</f>
        <v>Ooteruum/Teenindusruum</v>
      </c>
      <c r="E23" s="54">
        <f>IF(Eksplikatsioon!F25=0,"",Eksplikatsioon!F25)</f>
        <v>52.8</v>
      </c>
      <c r="F23" s="23" t="str">
        <f>IF(Eksplikatsioon!H25=0,"",Eksplikatsioon!H25)</f>
        <v>SKA, MTA teenindussaal</v>
      </c>
      <c r="G23" s="23" t="str">
        <f>IF(Eksplikatsioon!J25=0,"",Eksplikatsioon!J25)</f>
        <v>Ühiskasutuses muu pind (muu)</v>
      </c>
      <c r="H23" s="23" t="str">
        <f>IF(Eksplikatsioon!K25=0,"",Eksplikatsioon!K25)</f>
        <v/>
      </c>
      <c r="I23" s="23" t="str">
        <f>IF(Eksplikatsioon!L25=0,"",Eksplikatsioon!L25)</f>
        <v/>
      </c>
      <c r="J23" s="29">
        <f>IFERROR(IF($G23=Tabelid!$L$6,Eksplikatsioon!O25/SUM(Eksplikatsioon!$O25:'Eksplikatsioon'!$AG25),IF($G23=Tabelid!$L$4,IFERROR(SUMIFS($E:$E,$G:$G,Tabelid!$L$1,$C:$C,Tabelid!$J$4,$H:$H,J$2,$A:$A,$A23)/SUMIFS($E:$E,$G:$G,Tabelid!$L$1,$C:$C,Tabelid!$J$4,$A:$A,$A23),0),IF($G23=Tabelid!$L$5,IFERROR(SUMIFS($E:$E,$G:$G,Tabelid!$L$1,$C:$C,Tabelid!$J$4,$H:$H,J$2)/SUMIFS($E:$E,$G:$G,Tabelid!$L$1,$C:$C,Tabelid!$J$4),0),""))),"")</f>
        <v>0.5</v>
      </c>
      <c r="K23" s="29">
        <f>IFERROR(IF($G23=Tabelid!$L$6,Eksplikatsioon!P25/SUM(Eksplikatsioon!$O25:'Eksplikatsioon'!$AG25),IF($G23=Tabelid!$L$4,IFERROR(SUMIFS($E:$E,$G:$G,Tabelid!$L$1,$C:$C,Tabelid!$J$4,$H:$H,K$2,$A:$A,$A23)/SUMIFS($E:$E,$G:$G,Tabelid!$L$1,$C:$C,Tabelid!$J$4,$A:$A,$A23),0),IF($G23=Tabelid!$L$5,IFERROR(SUMIFS($E:$E,$G:$G,Tabelid!$L$1,$C:$C,Tabelid!$J$4,$H:$H,K$2)/SUMIFS($E:$E,$G:$G,Tabelid!$L$1,$C:$C,Tabelid!$J$4),0),""))),"")</f>
        <v>0.5</v>
      </c>
      <c r="L23" s="29">
        <f>IFERROR(IF($G23=Tabelid!$L$6,Eksplikatsioon!Q25/SUM(Eksplikatsioon!$O25:'Eksplikatsioon'!$AG25),IF($G23=Tabelid!$L$4,IFERROR(SUMIFS($E:$E,$G:$G,Tabelid!$L$1,$C:$C,Tabelid!$J$4,$H:$H,L$2,$A:$A,$A23)/SUMIFS($E:$E,$G:$G,Tabelid!$L$1,$C:$C,Tabelid!$J$4,$A:$A,$A23),0),IF($G23=Tabelid!$L$5,IFERROR(SUMIFS($E:$E,$G:$G,Tabelid!$L$1,$C:$C,Tabelid!$J$4,$H:$H,L$2)/SUMIFS($E:$E,$G:$G,Tabelid!$L$1,$C:$C,Tabelid!$J$4),0),""))),"")</f>
        <v>0</v>
      </c>
      <c r="M23" s="29">
        <f>IFERROR(IF($G23=Tabelid!$L$6,Eksplikatsioon!R25/SUM(Eksplikatsioon!$O25:'Eksplikatsioon'!$AG25),IF($G23=Tabelid!$L$4,IFERROR(SUMIFS($E:$E,$G:$G,Tabelid!$L$1,$C:$C,Tabelid!$J$4,$H:$H,M$2,$A:$A,$A23)/SUMIFS($E:$E,$G:$G,Tabelid!$L$1,$C:$C,Tabelid!$J$4,$A:$A,$A23),0),IF($G23=Tabelid!$L$5,IFERROR(SUMIFS($E:$E,$G:$G,Tabelid!$L$1,$C:$C,Tabelid!$J$4,$H:$H,M$2)/SUMIFS($E:$E,$G:$G,Tabelid!$L$1,$C:$C,Tabelid!$J$4),0),""))),"")</f>
        <v>0</v>
      </c>
      <c r="N23" s="29">
        <f>IFERROR(IF($G23=Tabelid!$L$6,Eksplikatsioon!S25/SUM(Eksplikatsioon!$O25:'Eksplikatsioon'!$AG25),IF($G23=Tabelid!$L$4,IFERROR(SUMIFS($E:$E,$G:$G,Tabelid!$L$1,$C:$C,Tabelid!$J$4,$H:$H,N$2,$A:$A,$A23)/SUMIFS($E:$E,$G:$G,Tabelid!$L$1,$C:$C,Tabelid!$J$4,$A:$A,$A23),0),IF($G23=Tabelid!$L$5,IFERROR(SUMIFS($E:$E,$G:$G,Tabelid!$L$1,$C:$C,Tabelid!$J$4,$H:$H,N$2)/SUMIFS($E:$E,$G:$G,Tabelid!$L$1,$C:$C,Tabelid!$J$4),0),""))),"")</f>
        <v>0</v>
      </c>
      <c r="O23" s="29">
        <f>IFERROR(IF($G23=Tabelid!$L$6,Eksplikatsioon!T25/SUM(Eksplikatsioon!$O25:'Eksplikatsioon'!$AG25),IF($G23=Tabelid!$L$4,IFERROR(SUMIFS($E:$E,$G:$G,Tabelid!$L$1,$C:$C,Tabelid!$J$4,$H:$H,O$2,$A:$A,$A23)/SUMIFS($E:$E,$G:$G,Tabelid!$L$1,$C:$C,Tabelid!$J$4,$A:$A,$A23),0),IF($G23=Tabelid!$L$5,IFERROR(SUMIFS($E:$E,$G:$G,Tabelid!$L$1,$C:$C,Tabelid!$J$4,$H:$H,O$2)/SUMIFS($E:$E,$G:$G,Tabelid!$L$1,$C:$C,Tabelid!$J$4),0),""))),"")</f>
        <v>0</v>
      </c>
      <c r="P23" s="29">
        <f>IFERROR(IF($G23=Tabelid!$L$6,Eksplikatsioon!U25/SUM(Eksplikatsioon!$O25:'Eksplikatsioon'!$AG25),IF($G23=Tabelid!$L$4,IFERROR(SUMIFS($E:$E,$G:$G,Tabelid!$L$1,$C:$C,Tabelid!$J$4,$H:$H,P$2,$A:$A,$A23)/SUMIFS($E:$E,$G:$G,Tabelid!$L$1,$C:$C,Tabelid!$J$4,$A:$A,$A23),0),IF($G23=Tabelid!$L$5,IFERROR(SUMIFS($E:$E,$G:$G,Tabelid!$L$1,$C:$C,Tabelid!$J$4,$H:$H,P$2)/SUMIFS($E:$E,$G:$G,Tabelid!$L$1,$C:$C,Tabelid!$J$4),0),""))),"")</f>
        <v>0</v>
      </c>
      <c r="Q23" s="29">
        <f>IFERROR(IF($G23=Tabelid!$L$6,Eksplikatsioon!V25/SUM(Eksplikatsioon!$O25:'Eksplikatsioon'!$AG25),IF($G23=Tabelid!$L$4,IFERROR(SUMIFS($E:$E,$G:$G,Tabelid!$L$1,$C:$C,Tabelid!$J$4,$H:$H,Q$2,$A:$A,$A23)/SUMIFS($E:$E,$G:$G,Tabelid!$L$1,$C:$C,Tabelid!$J$4,$A:$A,$A23),0),IF($G23=Tabelid!$L$5,IFERROR(SUMIFS($E:$E,$G:$G,Tabelid!$L$1,$C:$C,Tabelid!$J$4,$H:$H,Q$2)/SUMIFS($E:$E,$G:$G,Tabelid!$L$1,$C:$C,Tabelid!$J$4),0),""))),"")</f>
        <v>0</v>
      </c>
      <c r="R23" s="29">
        <f>IFERROR(IF($G23=Tabelid!$L$6,Eksplikatsioon!W25/SUM(Eksplikatsioon!$O25:'Eksplikatsioon'!$AG25),IF($G23=Tabelid!$L$4,IFERROR(SUMIFS($E:$E,$G:$G,Tabelid!$L$1,$C:$C,Tabelid!$J$4,$H:$H,R$2,$A:$A,$A23)/SUMIFS($E:$E,$G:$G,Tabelid!$L$1,$C:$C,Tabelid!$J$4,$A:$A,$A23),0),IF($G23=Tabelid!$L$5,IFERROR(SUMIFS($E:$E,$G:$G,Tabelid!$L$1,$C:$C,Tabelid!$J$4,$H:$H,R$2)/SUMIFS($E:$E,$G:$G,Tabelid!$L$1,$C:$C,Tabelid!$J$4),0),""))),"")</f>
        <v>0</v>
      </c>
      <c r="S23" s="29">
        <f>IFERROR(IF($G23=Tabelid!$L$6,Eksplikatsioon!X25/SUM(Eksplikatsioon!$O25:'Eksplikatsioon'!$AG25),IF($G23=Tabelid!$L$4,IFERROR(SUMIFS($E:$E,$G:$G,Tabelid!$L$1,$C:$C,Tabelid!$J$4,$H:$H,S$2,$A:$A,$A23)/SUMIFS($E:$E,$G:$G,Tabelid!$L$1,$C:$C,Tabelid!$J$4,$A:$A,$A23),0),IF($G23=Tabelid!$L$5,IFERROR(SUMIFS($E:$E,$G:$G,Tabelid!$L$1,$C:$C,Tabelid!$J$4,$H:$H,S$2)/SUMIFS($E:$E,$G:$G,Tabelid!$L$1,$C:$C,Tabelid!$J$4),0),""))),"")</f>
        <v>0</v>
      </c>
      <c r="T23" s="29">
        <f>IFERROR(IF($G23=Tabelid!$L$6,Eksplikatsioon!Y25/SUM(Eksplikatsioon!$O25:'Eksplikatsioon'!$AG25),IF($G23=Tabelid!$L$4,IFERROR(SUMIFS($E:$E,$G:$G,Tabelid!$L$1,$C:$C,Tabelid!$J$4,$H:$H,T$2,$A:$A,$A23)/SUMIFS($E:$E,$G:$G,Tabelid!$L$1,$C:$C,Tabelid!$J$4,$A:$A,$A23),0),IF($G23=Tabelid!$L$5,IFERROR(SUMIFS($E:$E,$G:$G,Tabelid!$L$1,$C:$C,Tabelid!$J$4,$H:$H,T$2)/SUMIFS($E:$E,$G:$G,Tabelid!$L$1,$C:$C,Tabelid!$J$4),0),""))),"")</f>
        <v>0</v>
      </c>
      <c r="U23" s="29">
        <f>IFERROR(IF($G23=Tabelid!$L$6,Eksplikatsioon!Z25/SUM(Eksplikatsioon!$O25:'Eksplikatsioon'!$AG25),IF($G23=Tabelid!$L$4,IFERROR(SUMIFS($E:$E,$G:$G,Tabelid!$L$1,$C:$C,Tabelid!$J$4,$H:$H,U$2,$A:$A,$A23)/SUMIFS($E:$E,$G:$G,Tabelid!$L$1,$C:$C,Tabelid!$J$4,$A:$A,$A23),0),IF($G23=Tabelid!$L$5,IFERROR(SUMIFS($E:$E,$G:$G,Tabelid!$L$1,$C:$C,Tabelid!$J$4,$H:$H,U$2)/SUMIFS($E:$E,$G:$G,Tabelid!$L$1,$C:$C,Tabelid!$J$4),0),""))),"")</f>
        <v>0</v>
      </c>
      <c r="V23" s="29">
        <f>IFERROR(IF($G23=Tabelid!$L$6,Eksplikatsioon!AA25/SUM(Eksplikatsioon!$O25:'Eksplikatsioon'!$AG25),IF($G23=Tabelid!$L$4,IFERROR(SUMIFS($E:$E,$G:$G,Tabelid!$L$1,$C:$C,Tabelid!$J$4,$H:$H,V$2,$A:$A,$A23)/SUMIFS($E:$E,$G:$G,Tabelid!$L$1,$C:$C,Tabelid!$J$4,$A:$A,$A23),0),IF($G23=Tabelid!$L$5,IFERROR(SUMIFS($E:$E,$G:$G,Tabelid!$L$1,$C:$C,Tabelid!$J$4,$H:$H,V$2)/SUMIFS($E:$E,$G:$G,Tabelid!$L$1,$C:$C,Tabelid!$J$4),0),""))),"")</f>
        <v>0</v>
      </c>
      <c r="W23" s="29">
        <f>IFERROR(IF($G23=Tabelid!$L$6,Eksplikatsioon!AB25/SUM(Eksplikatsioon!$O25:'Eksplikatsioon'!$AG25),IF($G23=Tabelid!$L$4,IFERROR(SUMIFS($E:$E,$G:$G,Tabelid!$L$1,$C:$C,Tabelid!$J$4,$H:$H,W$2,$A:$A,$A23)/SUMIFS($E:$E,$G:$G,Tabelid!$L$1,$C:$C,Tabelid!$J$4,$A:$A,$A23),0),IF($G23=Tabelid!$L$5,IFERROR(SUMIFS($E:$E,$G:$G,Tabelid!$L$1,$C:$C,Tabelid!$J$4,$H:$H,W$2)/SUMIFS($E:$E,$G:$G,Tabelid!$L$1,$C:$C,Tabelid!$J$4),0),""))),"")</f>
        <v>0</v>
      </c>
      <c r="X23" s="29">
        <f>IFERROR(IF($G23=Tabelid!$L$6,Eksplikatsioon!AC25/SUM(Eksplikatsioon!$O25:'Eksplikatsioon'!$AG25),IF($G23=Tabelid!$L$4,IFERROR(SUMIFS($E:$E,$G:$G,Tabelid!$L$1,$C:$C,Tabelid!$J$4,$H:$H,X$2,$A:$A,$A23)/SUMIFS($E:$E,$G:$G,Tabelid!$L$1,$C:$C,Tabelid!$J$4,$A:$A,$A23),0),IF($G23=Tabelid!$L$5,IFERROR(SUMIFS($E:$E,$G:$G,Tabelid!$L$1,$C:$C,Tabelid!$J$4,$H:$H,X$2)/SUMIFS($E:$E,$G:$G,Tabelid!$L$1,$C:$C,Tabelid!$J$4),0),""))),"")</f>
        <v>0</v>
      </c>
      <c r="Y23" s="29">
        <f>IFERROR(IF($G23=Tabelid!$L$6,Eksplikatsioon!AD25/SUM(Eksplikatsioon!$O25:'Eksplikatsioon'!$AG25),IF($G23=Tabelid!$L$4,IFERROR(SUMIFS($E:$E,$G:$G,Tabelid!$L$1,$C:$C,Tabelid!$J$4,$H:$H,Y$2,$A:$A,$A23)/SUMIFS($E:$E,$G:$G,Tabelid!$L$1,$C:$C,Tabelid!$J$4,$A:$A,$A23),0),IF($G23=Tabelid!$L$5,IFERROR(SUMIFS($E:$E,$G:$G,Tabelid!$L$1,$C:$C,Tabelid!$J$4,$H:$H,Y$2)/SUMIFS($E:$E,$G:$G,Tabelid!$L$1,$C:$C,Tabelid!$J$4),0),""))),"")</f>
        <v>0</v>
      </c>
      <c r="Z23" s="29">
        <f>IFERROR(IF($G23=Tabelid!$L$6,Eksplikatsioon!AE25/SUM(Eksplikatsioon!$O25:'Eksplikatsioon'!$AG25),IF($G23=Tabelid!$L$4,IFERROR(SUMIFS($E:$E,$G:$G,Tabelid!$L$1,$C:$C,Tabelid!$J$4,$H:$H,Z$2,$A:$A,$A23)/SUMIFS($E:$E,$G:$G,Tabelid!$L$1,$C:$C,Tabelid!$J$4,$A:$A,$A23),0),IF($G23=Tabelid!$L$5,IFERROR(SUMIFS($E:$E,$G:$G,Tabelid!$L$1,$C:$C,Tabelid!$J$4,$H:$H,Z$2)/SUMIFS($E:$E,$G:$G,Tabelid!$L$1,$C:$C,Tabelid!$J$4),0),""))),"")</f>
        <v>0</v>
      </c>
      <c r="AA23" s="29">
        <f>IFERROR(IF($G23=Tabelid!$L$6,Eksplikatsioon!AF25/SUM(Eksplikatsioon!$O25:'Eksplikatsioon'!$AG25),IF($G23=Tabelid!$L$4,IFERROR(SUMIFS($E:$E,$G:$G,Tabelid!$L$1,$C:$C,Tabelid!$J$4,$H:$H,AA$2,$A:$A,$A23)/SUMIFS($E:$E,$G:$G,Tabelid!$L$1,$C:$C,Tabelid!$J$4,$A:$A,$A23),0),IF($G23=Tabelid!$L$5,IFERROR(SUMIFS($E:$E,$G:$G,Tabelid!$L$1,$C:$C,Tabelid!$J$4,$H:$H,AA$2)/SUMIFS($E:$E,$G:$G,Tabelid!$L$1,$C:$C,Tabelid!$J$4),0),""))),"")</f>
        <v>0</v>
      </c>
      <c r="AB23" s="29">
        <f>IFERROR(IF($G23=Tabelid!$L$6,Eksplikatsioon!AG25/SUM(Eksplikatsioon!$O25:'Eksplikatsioon'!$AG25),IF($G23=Tabelid!$L$4,IFERROR(SUMIFS($E:$E,$G:$G,Tabelid!$L$1,$C:$C,Tabelid!$J$4,$H:$H,AB$2,$A:$A,$A23)/SUMIFS($E:$E,$G:$G,Tabelid!$L$1,$C:$C,Tabelid!$J$4,$A:$A,$A23),0),IF($G23=Tabelid!$L$5,IFERROR(SUMIFS($E:$E,$G:$G,Tabelid!$L$1,$C:$C,Tabelid!$J$4,$H:$H,AB$2)/SUMIFS($E:$E,$G:$G,Tabelid!$L$1,$C:$C,Tabelid!$J$4),0),""))),"")</f>
        <v>0</v>
      </c>
      <c r="AC23" s="29">
        <f>IFERROR(IF($G23=Tabelid!$L$6,$E23*J23,IFERROR($E23*J23/SUM($J23:$AB23)*(Eksplikatsioon!O25)/SUMPRODUCT($J23:$AB23,Eksplikatsioon!$O25:$AG25),"")),"")</f>
        <v>26.4</v>
      </c>
      <c r="AD23" s="29">
        <f>IFERROR(IF($G23=Tabelid!$L$6,$E23*K23,IFERROR($E23*K23/SUM($J23:$AB23)*(Eksplikatsioon!P25)/SUMPRODUCT($J23:$AB23,Eksplikatsioon!$O25:$AG25),"")),"")</f>
        <v>26.4</v>
      </c>
      <c r="AE23" s="29">
        <f>IFERROR(IF($G23=Tabelid!$L$6,$E23*L23,IFERROR($E23*L23/SUM($J23:$AB23)*(Eksplikatsioon!Q25)/SUMPRODUCT($J23:$AB23,Eksplikatsioon!$O25:$AG25),"")),"")</f>
        <v>0</v>
      </c>
      <c r="AF23" s="29">
        <f>IFERROR(IF($G23=Tabelid!$L$6,$E23*M23,IFERROR($E23*M23/SUM($J23:$AB23)*(Eksplikatsioon!R25)/SUMPRODUCT($J23:$AB23,Eksplikatsioon!$O25:$AG25),"")),"")</f>
        <v>0</v>
      </c>
      <c r="AG23" s="29">
        <f>IFERROR(IF($G23=Tabelid!$L$6,$E23*N23,IFERROR($E23*N23/SUM($J23:$AB23)*(Eksplikatsioon!S25)/SUMPRODUCT($J23:$AB23,Eksplikatsioon!$O25:$AG25),"")),"")</f>
        <v>0</v>
      </c>
      <c r="AH23" s="29">
        <f>IFERROR(IF($G23=Tabelid!$L$6,$E23*O23,IFERROR($E23*O23/SUM($J23:$AB23)*(Eksplikatsioon!T25)/SUMPRODUCT($J23:$AB23,Eksplikatsioon!$O25:$AG25),"")),"")</f>
        <v>0</v>
      </c>
      <c r="AI23" s="29">
        <f>IFERROR(IF($G23=Tabelid!$L$6,$E23*P23,IFERROR($E23*P23/SUM($J23:$AB23)*(Eksplikatsioon!U25)/SUMPRODUCT($J23:$AB23,Eksplikatsioon!$O25:$AG25),"")),"")</f>
        <v>0</v>
      </c>
      <c r="AJ23" s="29">
        <f>IFERROR(IF($G23=Tabelid!$L$6,$E23*Q23,IFERROR($E23*Q23/SUM($J23:$AB23)*(Eksplikatsioon!V25)/SUMPRODUCT($J23:$AB23,Eksplikatsioon!$O25:$AG25),"")),"")</f>
        <v>0</v>
      </c>
      <c r="AK23" s="29">
        <f>IFERROR(IF($G23=Tabelid!$L$6,$E23*R23,IFERROR($E23*R23/SUM($J23:$AB23)*(Eksplikatsioon!W25)/SUMPRODUCT($J23:$AB23,Eksplikatsioon!$O25:$AG25),"")),"")</f>
        <v>0</v>
      </c>
      <c r="AL23" s="29">
        <f>IFERROR(IF($G23=Tabelid!$L$6,$E23*S23,IFERROR($E23*S23/SUM($J23:$AB23)*(Eksplikatsioon!X25)/SUMPRODUCT($J23:$AB23,Eksplikatsioon!$O25:$AG25),"")),"")</f>
        <v>0</v>
      </c>
      <c r="AM23" s="29">
        <f>IFERROR(IF($G23=Tabelid!$L$6,$E23*T23,IFERROR($E23*T23/SUM($J23:$AB23)*(Eksplikatsioon!Y25)/SUMPRODUCT($J23:$AB23,Eksplikatsioon!$O25:$AG25),"")),"")</f>
        <v>0</v>
      </c>
      <c r="AN23" s="29">
        <f>IFERROR(IF($G23=Tabelid!$L$6,$E23*U23,IFERROR($E23*U23/SUM($J23:$AB23)*(Eksplikatsioon!Z25)/SUMPRODUCT($J23:$AB23,Eksplikatsioon!$O25:$AG25),"")),"")</f>
        <v>0</v>
      </c>
      <c r="AO23" s="29">
        <f>IFERROR(IF($G23=Tabelid!$L$6,$E23*V23,IFERROR($E23*V23/SUM($J23:$AB23)*(Eksplikatsioon!AA25)/SUMPRODUCT($J23:$AB23,Eksplikatsioon!$O25:$AG25),"")),"")</f>
        <v>0</v>
      </c>
      <c r="AP23" s="29">
        <f>IFERROR(IF($G23=Tabelid!$L$6,$E23*W23,IFERROR($E23*W23/SUM($J23:$AB23)*(Eksplikatsioon!AB25)/SUMPRODUCT($J23:$AB23,Eksplikatsioon!$O25:$AG25),"")),"")</f>
        <v>0</v>
      </c>
      <c r="AQ23" s="29">
        <f>IFERROR(IF($G23=Tabelid!$L$6,$E23*X23,IFERROR($E23*X23/SUM($J23:$AB23)*(Eksplikatsioon!AC25)/SUMPRODUCT($J23:$AB23,Eksplikatsioon!$O25:$AG25),"")),"")</f>
        <v>0</v>
      </c>
      <c r="AR23" s="29">
        <f>IFERROR(IF($G23=Tabelid!$L$6,$E23*Y23,IFERROR($E23*Y23/SUM($J23:$AB23)*(Eksplikatsioon!AD25)/SUMPRODUCT($J23:$AB23,Eksplikatsioon!$O25:$AG25),"")),"")</f>
        <v>0</v>
      </c>
      <c r="AS23" s="29">
        <f>IFERROR(IF($G23=Tabelid!$L$6,$E23*Z23,IFERROR($E23*Z23/SUM($J23:$AB23)*(Eksplikatsioon!AE25)/SUMPRODUCT($J23:$AB23,Eksplikatsioon!$O25:$AG25),"")),"")</f>
        <v>0</v>
      </c>
      <c r="AT23" s="29">
        <f>IFERROR(IF($G23=Tabelid!$L$6,$E23*AA23,IFERROR($E23*AA23/SUM($J23:$AB23)*(Eksplikatsioon!AF25)/SUMPRODUCT($J23:$AB23,Eksplikatsioon!$O25:$AG25),"")),"")</f>
        <v>0</v>
      </c>
      <c r="AU23" s="29">
        <f>IFERROR(IF($G23=Tabelid!$L$6,$E23*AB23,IFERROR($E23*AB23/SUM($J23:$AB23)*(Eksplikatsioon!AG25)/SUMPRODUCT($J23:$AB23,Eksplikatsioon!$O25:$AG25),"")),"")</f>
        <v>0</v>
      </c>
      <c r="AW23" s="37" t="str">
        <f t="shared" si="5"/>
        <v/>
      </c>
      <c r="AX23" s="37" t="str">
        <f t="shared" si="6"/>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7"/>
        <v/>
      </c>
      <c r="BD23" s="45" t="str">
        <f t="shared" ca="1" si="8"/>
        <v/>
      </c>
      <c r="BF23" s="36"/>
      <c r="BG23" s="36"/>
    </row>
    <row r="24" spans="1:59" x14ac:dyDescent="0.25">
      <c r="A24" s="23" t="str">
        <f>IF(Eksplikatsioon!A26=0,"",Eksplikatsioon!A26)</f>
        <v>01</v>
      </c>
      <c r="B24" s="56" t="str">
        <f>IF(Eksplikatsioon!B26=0,"",Eksplikatsioon!B26)</f>
        <v>119</v>
      </c>
      <c r="C24" s="23" t="str">
        <f>IF(Eksplikatsioon!C26=0,"",Eksplikatsioon!C26)</f>
        <v>ÜÜRITAV PIND</v>
      </c>
      <c r="D24" s="23" t="str">
        <f>IF(Eksplikatsioon!D26=0,"",Eksplikatsioon!D26)</f>
        <v>Kabinet/Büroo</v>
      </c>
      <c r="E24" s="54">
        <f>IF(Eksplikatsioon!F26=0,"",Eksplikatsioon!F26)</f>
        <v>8.6999999999999993</v>
      </c>
      <c r="F24" s="23" t="str">
        <f>IF(Eksplikatsioon!H26=0,"",Eksplikatsioon!H26)</f>
        <v>Võimalik broneerida kõigil asutustel</v>
      </c>
      <c r="G24" s="23" t="str">
        <f>IF(Eksplikatsioon!J26=0,"",Eksplikatsioon!J26)</f>
        <v>Ühiskasutuses hoone pind</v>
      </c>
      <c r="H24" s="23" t="str">
        <f>IF(Eksplikatsioon!K26=0,"",Eksplikatsioon!K26)</f>
        <v/>
      </c>
      <c r="I24" s="23" t="str">
        <f>IF(Eksplikatsioon!L26=0,"",Eksplikatsioon!L26)</f>
        <v/>
      </c>
      <c r="J24" s="29" t="str">
        <f>IFERROR(IF($G24=Tabelid!$L$6,Eksplikatsioon!O26/SUM(Eksplikatsioon!$O26:'Eksplikatsioon'!$AG26),IF($G24=Tabelid!$L$4,IFERROR(SUMIFS($E:$E,$G:$G,Tabelid!$L$1,$C:$C,Tabelid!$J$4,$H:$H,J$2,$A:$A,$A24)/SUMIFS($E:$E,$G:$G,Tabelid!$L$1,$C:$C,Tabelid!$J$4,$A:$A,$A24),0),IF($G24=Tabelid!$L$5,IFERROR(SUMIFS($E:$E,$G:$G,Tabelid!$L$1,$C:$C,Tabelid!$J$4,$H:$H,J$2)/SUMIFS($E:$E,$G:$G,Tabelid!$L$1,$C:$C,Tabelid!$J$4),0),""))),"")</f>
        <v/>
      </c>
      <c r="K24" s="29" t="str">
        <f>IFERROR(IF($G24=Tabelid!$L$6,Eksplikatsioon!P26/SUM(Eksplikatsioon!$O26:'Eksplikatsioon'!$AG26),IF($G24=Tabelid!$L$4,IFERROR(SUMIFS($E:$E,$G:$G,Tabelid!$L$1,$C:$C,Tabelid!$J$4,$H:$H,K$2,$A:$A,$A24)/SUMIFS($E:$E,$G:$G,Tabelid!$L$1,$C:$C,Tabelid!$J$4,$A:$A,$A24),0),IF($G24=Tabelid!$L$5,IFERROR(SUMIFS($E:$E,$G:$G,Tabelid!$L$1,$C:$C,Tabelid!$J$4,$H:$H,K$2)/SUMIFS($E:$E,$G:$G,Tabelid!$L$1,$C:$C,Tabelid!$J$4),0),""))),"")</f>
        <v/>
      </c>
      <c r="L24" s="29" t="str">
        <f>IFERROR(IF($G24=Tabelid!$L$6,Eksplikatsioon!Q26/SUM(Eksplikatsioon!$O26:'Eksplikatsioon'!$AG26),IF($G24=Tabelid!$L$4,IFERROR(SUMIFS($E:$E,$G:$G,Tabelid!$L$1,$C:$C,Tabelid!$J$4,$H:$H,L$2,$A:$A,$A24)/SUMIFS($E:$E,$G:$G,Tabelid!$L$1,$C:$C,Tabelid!$J$4,$A:$A,$A24),0),IF($G24=Tabelid!$L$5,IFERROR(SUMIFS($E:$E,$G:$G,Tabelid!$L$1,$C:$C,Tabelid!$J$4,$H:$H,L$2)/SUMIFS($E:$E,$G:$G,Tabelid!$L$1,$C:$C,Tabelid!$J$4),0),""))),"")</f>
        <v/>
      </c>
      <c r="M24" s="29" t="str">
        <f>IFERROR(IF($G24=Tabelid!$L$6,Eksplikatsioon!R26/SUM(Eksplikatsioon!$O26:'Eksplikatsioon'!$AG26),IF($G24=Tabelid!$L$4,IFERROR(SUMIFS($E:$E,$G:$G,Tabelid!$L$1,$C:$C,Tabelid!$J$4,$H:$H,M$2,$A:$A,$A24)/SUMIFS($E:$E,$G:$G,Tabelid!$L$1,$C:$C,Tabelid!$J$4,$A:$A,$A24),0),IF($G24=Tabelid!$L$5,IFERROR(SUMIFS($E:$E,$G:$G,Tabelid!$L$1,$C:$C,Tabelid!$J$4,$H:$H,M$2)/SUMIFS($E:$E,$G:$G,Tabelid!$L$1,$C:$C,Tabelid!$J$4),0),""))),"")</f>
        <v/>
      </c>
      <c r="N24" s="29" t="str">
        <f>IFERROR(IF($G24=Tabelid!$L$6,Eksplikatsioon!S26/SUM(Eksplikatsioon!$O26:'Eksplikatsioon'!$AG26),IF($G24=Tabelid!$L$4,IFERROR(SUMIFS($E:$E,$G:$G,Tabelid!$L$1,$C:$C,Tabelid!$J$4,$H:$H,N$2,$A:$A,$A24)/SUMIFS($E:$E,$G:$G,Tabelid!$L$1,$C:$C,Tabelid!$J$4,$A:$A,$A24),0),IF($G24=Tabelid!$L$5,IFERROR(SUMIFS($E:$E,$G:$G,Tabelid!$L$1,$C:$C,Tabelid!$J$4,$H:$H,N$2)/SUMIFS($E:$E,$G:$G,Tabelid!$L$1,$C:$C,Tabelid!$J$4),0),""))),"")</f>
        <v/>
      </c>
      <c r="O24" s="29" t="str">
        <f>IFERROR(IF($G24=Tabelid!$L$6,Eksplikatsioon!T26/SUM(Eksplikatsioon!$O26:'Eksplikatsioon'!$AG26),IF($G24=Tabelid!$L$4,IFERROR(SUMIFS($E:$E,$G:$G,Tabelid!$L$1,$C:$C,Tabelid!$J$4,$H:$H,O$2,$A:$A,$A24)/SUMIFS($E:$E,$G:$G,Tabelid!$L$1,$C:$C,Tabelid!$J$4,$A:$A,$A24),0),IF($G24=Tabelid!$L$5,IFERROR(SUMIFS($E:$E,$G:$G,Tabelid!$L$1,$C:$C,Tabelid!$J$4,$H:$H,O$2)/SUMIFS($E:$E,$G:$G,Tabelid!$L$1,$C:$C,Tabelid!$J$4),0),""))),"")</f>
        <v/>
      </c>
      <c r="P24" s="29" t="str">
        <f>IFERROR(IF($G24=Tabelid!$L$6,Eksplikatsioon!U26/SUM(Eksplikatsioon!$O26:'Eksplikatsioon'!$AG26),IF($G24=Tabelid!$L$4,IFERROR(SUMIFS($E:$E,$G:$G,Tabelid!$L$1,$C:$C,Tabelid!$J$4,$H:$H,P$2,$A:$A,$A24)/SUMIFS($E:$E,$G:$G,Tabelid!$L$1,$C:$C,Tabelid!$J$4,$A:$A,$A24),0),IF($G24=Tabelid!$L$5,IFERROR(SUMIFS($E:$E,$G:$G,Tabelid!$L$1,$C:$C,Tabelid!$J$4,$H:$H,P$2)/SUMIFS($E:$E,$G:$G,Tabelid!$L$1,$C:$C,Tabelid!$J$4),0),""))),"")</f>
        <v/>
      </c>
      <c r="Q24" s="29" t="str">
        <f>IFERROR(IF($G24=Tabelid!$L$6,Eksplikatsioon!V26/SUM(Eksplikatsioon!$O26:'Eksplikatsioon'!$AG26),IF($G24=Tabelid!$L$4,IFERROR(SUMIFS($E:$E,$G:$G,Tabelid!$L$1,$C:$C,Tabelid!$J$4,$H:$H,Q$2,$A:$A,$A24)/SUMIFS($E:$E,$G:$G,Tabelid!$L$1,$C:$C,Tabelid!$J$4,$A:$A,$A24),0),IF($G24=Tabelid!$L$5,IFERROR(SUMIFS($E:$E,$G:$G,Tabelid!$L$1,$C:$C,Tabelid!$J$4,$H:$H,Q$2)/SUMIFS($E:$E,$G:$G,Tabelid!$L$1,$C:$C,Tabelid!$J$4),0),""))),"")</f>
        <v/>
      </c>
      <c r="R24" s="29" t="str">
        <f>IFERROR(IF($G24=Tabelid!$L$6,Eksplikatsioon!W26/SUM(Eksplikatsioon!$O26:'Eksplikatsioon'!$AG26),IF($G24=Tabelid!$L$4,IFERROR(SUMIFS($E:$E,$G:$G,Tabelid!$L$1,$C:$C,Tabelid!$J$4,$H:$H,R$2,$A:$A,$A24)/SUMIFS($E:$E,$G:$G,Tabelid!$L$1,$C:$C,Tabelid!$J$4,$A:$A,$A24),0),IF($G24=Tabelid!$L$5,IFERROR(SUMIFS($E:$E,$G:$G,Tabelid!$L$1,$C:$C,Tabelid!$J$4,$H:$H,R$2)/SUMIFS($E:$E,$G:$G,Tabelid!$L$1,$C:$C,Tabelid!$J$4),0),""))),"")</f>
        <v/>
      </c>
      <c r="S24" s="29" t="str">
        <f>IFERROR(IF($G24=Tabelid!$L$6,Eksplikatsioon!X26/SUM(Eksplikatsioon!$O26:'Eksplikatsioon'!$AG26),IF($G24=Tabelid!$L$4,IFERROR(SUMIFS($E:$E,$G:$G,Tabelid!$L$1,$C:$C,Tabelid!$J$4,$H:$H,S$2,$A:$A,$A24)/SUMIFS($E:$E,$G:$G,Tabelid!$L$1,$C:$C,Tabelid!$J$4,$A:$A,$A24),0),IF($G24=Tabelid!$L$5,IFERROR(SUMIFS($E:$E,$G:$G,Tabelid!$L$1,$C:$C,Tabelid!$J$4,$H:$H,S$2)/SUMIFS($E:$E,$G:$G,Tabelid!$L$1,$C:$C,Tabelid!$J$4),0),""))),"")</f>
        <v/>
      </c>
      <c r="T24" s="29" t="str">
        <f>IFERROR(IF($G24=Tabelid!$L$6,Eksplikatsioon!Y26/SUM(Eksplikatsioon!$O26:'Eksplikatsioon'!$AG26),IF($G24=Tabelid!$L$4,IFERROR(SUMIFS($E:$E,$G:$G,Tabelid!$L$1,$C:$C,Tabelid!$J$4,$H:$H,T$2,$A:$A,$A24)/SUMIFS($E:$E,$G:$G,Tabelid!$L$1,$C:$C,Tabelid!$J$4,$A:$A,$A24),0),IF($G24=Tabelid!$L$5,IFERROR(SUMIFS($E:$E,$G:$G,Tabelid!$L$1,$C:$C,Tabelid!$J$4,$H:$H,T$2)/SUMIFS($E:$E,$G:$G,Tabelid!$L$1,$C:$C,Tabelid!$J$4),0),""))),"")</f>
        <v/>
      </c>
      <c r="U24" s="29" t="str">
        <f>IFERROR(IF($G24=Tabelid!$L$6,Eksplikatsioon!Z26/SUM(Eksplikatsioon!$O26:'Eksplikatsioon'!$AG26),IF($G24=Tabelid!$L$4,IFERROR(SUMIFS($E:$E,$G:$G,Tabelid!$L$1,$C:$C,Tabelid!$J$4,$H:$H,U$2,$A:$A,$A24)/SUMIFS($E:$E,$G:$G,Tabelid!$L$1,$C:$C,Tabelid!$J$4,$A:$A,$A24),0),IF($G24=Tabelid!$L$5,IFERROR(SUMIFS($E:$E,$G:$G,Tabelid!$L$1,$C:$C,Tabelid!$J$4,$H:$H,U$2)/SUMIFS($E:$E,$G:$G,Tabelid!$L$1,$C:$C,Tabelid!$J$4),0),""))),"")</f>
        <v/>
      </c>
      <c r="V24" s="29"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29"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29"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29"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29"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29"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29"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29" t="str">
        <f>IFERROR(IF($G24=Tabelid!$L$6,$E24*J24,IFERROR($E24*J24/SUM($J24:$AB24)*(Eksplikatsioon!O26)/SUMPRODUCT($J24:$AB24,Eksplikatsioon!$O26:$AG26),"")),"")</f>
        <v/>
      </c>
      <c r="AD24" s="29" t="str">
        <f>IFERROR(IF($G24=Tabelid!$L$6,$E24*K24,IFERROR($E24*K24/SUM($J24:$AB24)*(Eksplikatsioon!P26)/SUMPRODUCT($J24:$AB24,Eksplikatsioon!$O26:$AG26),"")),"")</f>
        <v/>
      </c>
      <c r="AE24" s="29" t="str">
        <f>IFERROR(IF($G24=Tabelid!$L$6,$E24*L24,IFERROR($E24*L24/SUM($J24:$AB24)*(Eksplikatsioon!Q26)/SUMPRODUCT($J24:$AB24,Eksplikatsioon!$O26:$AG26),"")),"")</f>
        <v/>
      </c>
      <c r="AF24" s="29" t="str">
        <f>IFERROR(IF($G24=Tabelid!$L$6,$E24*M24,IFERROR($E24*M24/SUM($J24:$AB24)*(Eksplikatsioon!R26)/SUMPRODUCT($J24:$AB24,Eksplikatsioon!$O26:$AG26),"")),"")</f>
        <v/>
      </c>
      <c r="AG24" s="29" t="str">
        <f>IFERROR(IF($G24=Tabelid!$L$6,$E24*N24,IFERROR($E24*N24/SUM($J24:$AB24)*(Eksplikatsioon!S26)/SUMPRODUCT($J24:$AB24,Eksplikatsioon!$O26:$AG26),"")),"")</f>
        <v/>
      </c>
      <c r="AH24" s="29" t="str">
        <f>IFERROR(IF($G24=Tabelid!$L$6,$E24*O24,IFERROR($E24*O24/SUM($J24:$AB24)*(Eksplikatsioon!T26)/SUMPRODUCT($J24:$AB24,Eksplikatsioon!$O26:$AG26),"")),"")</f>
        <v/>
      </c>
      <c r="AI24" s="29" t="str">
        <f>IFERROR(IF($G24=Tabelid!$L$6,$E24*P24,IFERROR($E24*P24/SUM($J24:$AB24)*(Eksplikatsioon!U26)/SUMPRODUCT($J24:$AB24,Eksplikatsioon!$O26:$AG26),"")),"")</f>
        <v/>
      </c>
      <c r="AJ24" s="29" t="str">
        <f>IFERROR(IF($G24=Tabelid!$L$6,$E24*Q24,IFERROR($E24*Q24/SUM($J24:$AB24)*(Eksplikatsioon!V26)/SUMPRODUCT($J24:$AB24,Eksplikatsioon!$O26:$AG26),"")),"")</f>
        <v/>
      </c>
      <c r="AK24" s="29" t="str">
        <f>IFERROR(IF($G24=Tabelid!$L$6,$E24*R24,IFERROR($E24*R24/SUM($J24:$AB24)*(Eksplikatsioon!W26)/SUMPRODUCT($J24:$AB24,Eksplikatsioon!$O26:$AG26),"")),"")</f>
        <v/>
      </c>
      <c r="AL24" s="29" t="str">
        <f>IFERROR(IF($G24=Tabelid!$L$6,$E24*S24,IFERROR($E24*S24/SUM($J24:$AB24)*(Eksplikatsioon!X26)/SUMPRODUCT($J24:$AB24,Eksplikatsioon!$O26:$AG26),"")),"")</f>
        <v/>
      </c>
      <c r="AM24" s="29" t="str">
        <f>IFERROR(IF($G24=Tabelid!$L$6,$E24*T24,IFERROR($E24*T24/SUM($J24:$AB24)*(Eksplikatsioon!Y26)/SUMPRODUCT($J24:$AB24,Eksplikatsioon!$O26:$AG26),"")),"")</f>
        <v/>
      </c>
      <c r="AN24" s="29" t="str">
        <f>IFERROR(IF($G24=Tabelid!$L$6,$E24*U24,IFERROR($E24*U24/SUM($J24:$AB24)*(Eksplikatsioon!Z26)/SUMPRODUCT($J24:$AB24,Eksplikatsioon!$O26:$AG26),"")),"")</f>
        <v/>
      </c>
      <c r="AO24" s="29" t="str">
        <f>IFERROR(IF($G24=Tabelid!$L$6,$E24*V24,IFERROR($E24*V24/SUM($J24:$AB24)*(Eksplikatsioon!AA26)/SUMPRODUCT($J24:$AB24,Eksplikatsioon!$O26:$AG26),"")),"")</f>
        <v/>
      </c>
      <c r="AP24" s="29" t="str">
        <f>IFERROR(IF($G24=Tabelid!$L$6,$E24*W24,IFERROR($E24*W24/SUM($J24:$AB24)*(Eksplikatsioon!AB26)/SUMPRODUCT($J24:$AB24,Eksplikatsioon!$O26:$AG26),"")),"")</f>
        <v/>
      </c>
      <c r="AQ24" s="29" t="str">
        <f>IFERROR(IF($G24=Tabelid!$L$6,$E24*X24,IFERROR($E24*X24/SUM($J24:$AB24)*(Eksplikatsioon!AC26)/SUMPRODUCT($J24:$AB24,Eksplikatsioon!$O26:$AG26),"")),"")</f>
        <v/>
      </c>
      <c r="AR24" s="29" t="str">
        <f>IFERROR(IF($G24=Tabelid!$L$6,$E24*Y24,IFERROR($E24*Y24/SUM($J24:$AB24)*(Eksplikatsioon!AD26)/SUMPRODUCT($J24:$AB24,Eksplikatsioon!$O26:$AG26),"")),"")</f>
        <v/>
      </c>
      <c r="AS24" s="29" t="str">
        <f>IFERROR(IF($G24=Tabelid!$L$6,$E24*Z24,IFERROR($E24*Z24/SUM($J24:$AB24)*(Eksplikatsioon!AE26)/SUMPRODUCT($J24:$AB24,Eksplikatsioon!$O26:$AG26),"")),"")</f>
        <v/>
      </c>
      <c r="AT24" s="29" t="str">
        <f>IFERROR(IF($G24=Tabelid!$L$6,$E24*AA24,IFERROR($E24*AA24/SUM($J24:$AB24)*(Eksplikatsioon!AF26)/SUMPRODUCT($J24:$AB24,Eksplikatsioon!$O26:$AG26),"")),"")</f>
        <v/>
      </c>
      <c r="AU24" s="29" t="str">
        <f>IFERROR(IF($G24=Tabelid!$L$6,$E24*AB24,IFERROR($E24*AB24/SUM($J24:$AB24)*(Eksplikatsioon!AG26)/SUMPRODUCT($J24:$AB24,Eksplikatsioon!$O26:$AG26),"")),"")</f>
        <v/>
      </c>
      <c r="AW24" s="37" t="str">
        <f t="shared" si="5"/>
        <v/>
      </c>
      <c r="AX24" s="37" t="str">
        <f t="shared" si="6"/>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7"/>
        <v/>
      </c>
      <c r="BD24" s="45" t="str">
        <f t="shared" ca="1" si="8"/>
        <v/>
      </c>
      <c r="BF24" s="36"/>
      <c r="BG24" s="36"/>
    </row>
    <row r="25" spans="1:59" x14ac:dyDescent="0.25">
      <c r="A25" s="23" t="str">
        <f>IF(Eksplikatsioon!A27=0,"",Eksplikatsioon!A27)</f>
        <v>01</v>
      </c>
      <c r="B25" s="56" t="str">
        <f>IF(Eksplikatsioon!B27=0,"",Eksplikatsioon!B27)</f>
        <v>120</v>
      </c>
      <c r="C25" s="23" t="str">
        <f>IF(Eksplikatsioon!C27=0,"",Eksplikatsioon!C27)</f>
        <v>ÜÜRITAV PIND</v>
      </c>
      <c r="D25" s="23" t="str">
        <f>IF(Eksplikatsioon!D27=0,"",Eksplikatsioon!D27)</f>
        <v>Kabinet/Büroo</v>
      </c>
      <c r="E25" s="54">
        <f>IF(Eksplikatsioon!F27=0,"",Eksplikatsioon!F27)</f>
        <v>8.6999999999999993</v>
      </c>
      <c r="F25" s="23" t="str">
        <f>IF(Eksplikatsioon!H27=0,"",Eksplikatsioon!H27)</f>
        <v>Võimalik broneerida kõigil asutustel</v>
      </c>
      <c r="G25" s="23" t="str">
        <f>IF(Eksplikatsioon!J27=0,"",Eksplikatsioon!J27)</f>
        <v>Ühiskasutuses hoone pind</v>
      </c>
      <c r="H25" s="23" t="str">
        <f>IF(Eksplikatsioon!K27=0,"",Eksplikatsioon!K27)</f>
        <v/>
      </c>
      <c r="I25" s="23" t="str">
        <f>IF(Eksplikatsioon!L27=0,"",Eksplikatsioon!L27)</f>
        <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5"/>
        <v/>
      </c>
      <c r="AX25" s="37" t="str">
        <f t="shared" si="6"/>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7"/>
        <v/>
      </c>
      <c r="BD25" s="45" t="str">
        <f t="shared" ca="1" si="8"/>
        <v/>
      </c>
      <c r="BF25" s="36"/>
      <c r="BG25" s="36"/>
    </row>
    <row r="26" spans="1:59" x14ac:dyDescent="0.25">
      <c r="A26" s="23" t="str">
        <f>IF(Eksplikatsioon!A28=0,"",Eksplikatsioon!A28)</f>
        <v>01</v>
      </c>
      <c r="B26" s="56" t="str">
        <f>IF(Eksplikatsioon!B28=0,"",Eksplikatsioon!B28)</f>
        <v>121</v>
      </c>
      <c r="C26" s="23" t="str">
        <f>IF(Eksplikatsioon!C28=0,"",Eksplikatsioon!C28)</f>
        <v>ÜÜRITAV PIND</v>
      </c>
      <c r="D26" s="23" t="str">
        <f>IF(Eksplikatsioon!D28=0,"",Eksplikatsioon!D28)</f>
        <v>Kabinet/Büroo</v>
      </c>
      <c r="E26" s="54">
        <f>IF(Eksplikatsioon!F28=0,"",Eksplikatsioon!F28)</f>
        <v>12.2</v>
      </c>
      <c r="F26" s="23" t="str">
        <f>IF(Eksplikatsioon!H28=0,"",Eksplikatsioon!H28)</f>
        <v/>
      </c>
      <c r="G26" s="23" t="str">
        <f>IF(Eksplikatsioon!J28=0,"",Eksplikatsioon!J28)</f>
        <v>Ainukasutuses pind</v>
      </c>
      <c r="H26" s="23" t="str">
        <f>IF(Eksplikatsioon!K28=0,"",Eksplikatsioon!K28)</f>
        <v>Sotsiaalkindlustusamet</v>
      </c>
      <c r="I26" s="23" t="str">
        <f>IF(Eksplikatsioon!L28=0,"",Eksplikatsioon!L28)</f>
        <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5"/>
        <v/>
      </c>
      <c r="AX26" s="37" t="str">
        <f t="shared" si="6"/>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7"/>
        <v/>
      </c>
      <c r="BD26" s="45" t="str">
        <f t="shared" ca="1" si="8"/>
        <v/>
      </c>
      <c r="BF26" s="36"/>
      <c r="BG26" s="36"/>
    </row>
    <row r="27" spans="1:59" x14ac:dyDescent="0.25">
      <c r="A27" s="23" t="str">
        <f>IF(Eksplikatsioon!A29=0,"",Eksplikatsioon!A29)</f>
        <v>01</v>
      </c>
      <c r="B27" s="56" t="str">
        <f>IF(Eksplikatsioon!B29=0,"",Eksplikatsioon!B29)</f>
        <v>122</v>
      </c>
      <c r="C27" s="23" t="str">
        <f>IF(Eksplikatsioon!C29=0,"",Eksplikatsioon!C29)</f>
        <v>ÜÜRITAV PIND</v>
      </c>
      <c r="D27" s="23" t="str">
        <f>IF(Eksplikatsioon!D29=0,"",Eksplikatsioon!D29)</f>
        <v>Koridor</v>
      </c>
      <c r="E27" s="54">
        <f>IF(Eksplikatsioon!F29=0,"",Eksplikatsioon!F29)</f>
        <v>5.2</v>
      </c>
      <c r="F27" s="23" t="str">
        <f>IF(Eksplikatsioon!H29=0,"",Eksplikatsioon!H29)</f>
        <v/>
      </c>
      <c r="G27" s="23" t="str">
        <f>IF(Eksplikatsioon!J29=0,"",Eksplikatsioon!J29)</f>
        <v>Ühiskasutuses hoone pind</v>
      </c>
      <c r="H27" s="23" t="str">
        <f>IF(Eksplikatsioon!K29=0,"",Eksplikatsioon!K29)</f>
        <v/>
      </c>
      <c r="I27" s="23" t="str">
        <f>IF(Eksplikatsioon!L29=0,"",Eksplikatsioon!L29)</f>
        <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 t="shared" si="5"/>
        <v/>
      </c>
      <c r="AX27" s="37" t="str">
        <f t="shared" si="6"/>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7"/>
        <v/>
      </c>
      <c r="BD27" s="45" t="str">
        <f t="shared" ca="1" si="8"/>
        <v/>
      </c>
      <c r="BF27" s="36"/>
      <c r="BG27" s="36"/>
    </row>
    <row r="28" spans="1:59" x14ac:dyDescent="0.25">
      <c r="A28" s="23" t="str">
        <f>IF(Eksplikatsioon!A30=0,"",Eksplikatsioon!A30)</f>
        <v>01</v>
      </c>
      <c r="B28" s="56" t="str">
        <f>IF(Eksplikatsioon!B30=0,"",Eksplikatsioon!B30)</f>
        <v>124</v>
      </c>
      <c r="C28" s="23" t="str">
        <f>IF(Eksplikatsioon!C30=0,"",Eksplikatsioon!C30)</f>
        <v>ÜÜRITAV PIND</v>
      </c>
      <c r="D28" s="23" t="str">
        <f>IF(Eksplikatsioon!D30=0,"",Eksplikatsioon!D30)</f>
        <v>Koristus- ja hooldusruum</v>
      </c>
      <c r="E28" s="54">
        <f>IF(Eksplikatsioon!F30=0,"",Eksplikatsioon!F30)</f>
        <v>6.7</v>
      </c>
      <c r="F28" s="23" t="str">
        <f>IF(Eksplikatsioon!H30=0,"",Eksplikatsioon!H30)</f>
        <v/>
      </c>
      <c r="G28" s="23" t="str">
        <f>IF(Eksplikatsioon!J30=0,"",Eksplikatsioon!J30)</f>
        <v>Ühiskasutuses hoone pind</v>
      </c>
      <c r="H28" s="23" t="str">
        <f>IF(Eksplikatsioon!K30=0,"",Eksplikatsioon!K30)</f>
        <v/>
      </c>
      <c r="I28" s="23" t="str">
        <f>IF(Eksplikatsioon!L30=0,"",Eksplikatsioon!L30)</f>
        <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7" t="str">
        <f t="shared" si="5"/>
        <v/>
      </c>
      <c r="AX28" s="37" t="str">
        <f t="shared" si="6"/>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7"/>
        <v/>
      </c>
      <c r="BD28" s="45" t="str">
        <f t="shared" ca="1" si="8"/>
        <v/>
      </c>
      <c r="BF28" s="36"/>
      <c r="BG28" s="36"/>
    </row>
    <row r="29" spans="1:59" x14ac:dyDescent="0.25">
      <c r="A29" s="23" t="str">
        <f>IF(Eksplikatsioon!A31=0,"",Eksplikatsioon!A31)</f>
        <v>01</v>
      </c>
      <c r="B29" s="56" t="str">
        <f>IF(Eksplikatsioon!B31=0,"",Eksplikatsioon!B31)</f>
        <v>125</v>
      </c>
      <c r="C29" s="23" t="str">
        <f>IF(Eksplikatsioon!C31=0,"",Eksplikatsioon!C31)</f>
        <v>ÜÜRITAV PIND</v>
      </c>
      <c r="D29" s="23" t="str">
        <f>IF(Eksplikatsioon!D31=0,"",Eksplikatsioon!D31)</f>
        <v>WC</v>
      </c>
      <c r="E29" s="54">
        <f>IF(Eksplikatsioon!F31=0,"",Eksplikatsioon!F31)</f>
        <v>2.1</v>
      </c>
      <c r="F29" s="23" t="str">
        <f>IF(Eksplikatsioon!H31=0,"",Eksplikatsioon!H31)</f>
        <v/>
      </c>
      <c r="G29" s="23" t="str">
        <f>IF(Eksplikatsioon!J31=0,"",Eksplikatsioon!J31)</f>
        <v>Ühiskasutuses hoone pind</v>
      </c>
      <c r="H29" s="23" t="str">
        <f>IF(Eksplikatsioon!K31=0,"",Eksplikatsioon!K31)</f>
        <v/>
      </c>
      <c r="I29" s="23" t="str">
        <f>IF(Eksplikatsioon!L31=0,"",Eksplikatsioon!L31)</f>
        <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5"/>
        <v/>
      </c>
      <c r="AX29" s="37" t="str">
        <f t="shared" si="6"/>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7"/>
        <v/>
      </c>
      <c r="BD29" s="45" t="str">
        <f t="shared" ca="1" si="8"/>
        <v/>
      </c>
      <c r="BF29" s="36"/>
      <c r="BG29" s="36"/>
    </row>
    <row r="30" spans="1:59" x14ac:dyDescent="0.25">
      <c r="A30" s="23" t="str">
        <f>IF(Eksplikatsioon!A32=0,"",Eksplikatsioon!A32)</f>
        <v>01</v>
      </c>
      <c r="B30" s="56" t="str">
        <f>IF(Eksplikatsioon!B32=0,"",Eksplikatsioon!B32)</f>
        <v>126</v>
      </c>
      <c r="C30" s="23" t="str">
        <f>IF(Eksplikatsioon!C32=0,"",Eksplikatsioon!C32)</f>
        <v>VERTIKAALSETE ÜHENDUSTEEDE PIND</v>
      </c>
      <c r="D30" s="23" t="str">
        <f>IF(Eksplikatsioon!D32=0,"",Eksplikatsioon!D32)</f>
        <v>Trepp/Trepikoda</v>
      </c>
      <c r="E30" s="54">
        <f>IF(Eksplikatsioon!F32=0,"",Eksplikatsioon!F32)</f>
        <v>14.7</v>
      </c>
      <c r="F30" s="23" t="str">
        <f>IF(Eksplikatsioon!H32=0,"",Eksplikatsioon!H32)</f>
        <v/>
      </c>
      <c r="G30" s="23" t="str">
        <f>IF(Eksplikatsioon!J32=0,"",Eksplikatsioon!J32)</f>
        <v/>
      </c>
      <c r="H30" s="23" t="str">
        <f>IF(Eksplikatsioon!K32=0,"",Eksplikatsioon!K32)</f>
        <v/>
      </c>
      <c r="I30" s="23" t="str">
        <f>IF(Eksplikatsioon!L32=0,"",Eksplikatsioon!L32)</f>
        <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7" t="str">
        <f t="shared" si="5"/>
        <v/>
      </c>
      <c r="AX30" s="37" t="str">
        <f t="shared" si="6"/>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7"/>
        <v/>
      </c>
      <c r="BD30" s="45" t="str">
        <f t="shared" ca="1" si="8"/>
        <v/>
      </c>
      <c r="BF30" s="36"/>
      <c r="BG30" s="36"/>
    </row>
    <row r="31" spans="1:59" x14ac:dyDescent="0.25">
      <c r="A31" s="23" t="str">
        <f>IF(Eksplikatsioon!A33=0,"",Eksplikatsioon!A33)</f>
        <v>01</v>
      </c>
      <c r="B31" s="56" t="str">
        <f>IF(Eksplikatsioon!B33=0,"",Eksplikatsioon!B33)</f>
        <v>127</v>
      </c>
      <c r="C31" s="23" t="str">
        <f>IF(Eksplikatsioon!C33=0,"",Eksplikatsioon!C33)</f>
        <v>TEHNOPIND</v>
      </c>
      <c r="D31" s="23" t="str">
        <f>IF(Eksplikatsioon!D33=0,"",Eksplikatsioon!D33)</f>
        <v>Elektrikilp</v>
      </c>
      <c r="E31" s="54">
        <f>IF(Eksplikatsioon!F33=0,"",Eksplikatsioon!F33)</f>
        <v>7.1</v>
      </c>
      <c r="F31" s="23" t="str">
        <f>IF(Eksplikatsioon!H33=0,"",Eksplikatsioon!H33)</f>
        <v/>
      </c>
      <c r="G31" s="23" t="str">
        <f>IF(Eksplikatsioon!J33=0,"",Eksplikatsioon!J33)</f>
        <v/>
      </c>
      <c r="H31" s="23" t="str">
        <f>IF(Eksplikatsioon!K33=0,"",Eksplikatsioon!K33)</f>
        <v/>
      </c>
      <c r="I31" s="23" t="str">
        <f>IF(Eksplikatsioon!L33=0,"",Eksplikatsioon!L33)</f>
        <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7" t="str">
        <f t="shared" si="5"/>
        <v/>
      </c>
      <c r="AX31" s="37" t="str">
        <f t="shared" si="6"/>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7"/>
        <v/>
      </c>
      <c r="BD31" s="45" t="str">
        <f t="shared" ca="1" si="8"/>
        <v/>
      </c>
      <c r="BF31" s="36"/>
      <c r="BG31" s="36"/>
    </row>
    <row r="32" spans="1:59" x14ac:dyDescent="0.25">
      <c r="A32" s="23" t="str">
        <f>IF(Eksplikatsioon!A34=0,"",Eksplikatsioon!A34)</f>
        <v>01</v>
      </c>
      <c r="B32" s="56" t="str">
        <f>IF(Eksplikatsioon!B34=0,"",Eksplikatsioon!B34)</f>
        <v>128</v>
      </c>
      <c r="C32" s="23" t="str">
        <f>IF(Eksplikatsioon!C34=0,"",Eksplikatsioon!C34)</f>
        <v>TEHNOPIND</v>
      </c>
      <c r="D32" s="23" t="str">
        <f>IF(Eksplikatsioon!D34=0,"",Eksplikatsioon!D34)</f>
        <v>Soojasõlm</v>
      </c>
      <c r="E32" s="54">
        <f>IF(Eksplikatsioon!F34=0,"",Eksplikatsioon!F34)</f>
        <v>7.7</v>
      </c>
      <c r="F32" s="23" t="str">
        <f>IF(Eksplikatsioon!H34=0,"",Eksplikatsioon!H34)</f>
        <v/>
      </c>
      <c r="G32" s="23" t="str">
        <f>IF(Eksplikatsioon!J34=0,"",Eksplikatsioon!J34)</f>
        <v/>
      </c>
      <c r="H32" s="23" t="str">
        <f>IF(Eksplikatsioon!K34=0,"",Eksplikatsioon!K34)</f>
        <v/>
      </c>
      <c r="I32" s="23" t="str">
        <f>IF(Eksplikatsioon!L34=0,"",Eksplikatsioon!L34)</f>
        <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5"/>
        <v/>
      </c>
      <c r="AX32" s="37" t="str">
        <f t="shared" si="6"/>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7"/>
        <v/>
      </c>
      <c r="BD32" s="45" t="str">
        <f t="shared" ca="1" si="8"/>
        <v/>
      </c>
      <c r="BF32" s="36"/>
      <c r="BG32" s="36"/>
    </row>
    <row r="33" spans="1:59" x14ac:dyDescent="0.25">
      <c r="A33" s="23" t="str">
        <f>IF(Eksplikatsioon!A35=0,"",Eksplikatsioon!A35)</f>
        <v>01</v>
      </c>
      <c r="B33" s="56" t="str">
        <f>IF(Eksplikatsioon!B35=0,"",Eksplikatsioon!B35)</f>
        <v>129</v>
      </c>
      <c r="C33" s="23" t="str">
        <f>IF(Eksplikatsioon!C35=0,"",Eksplikatsioon!C35)</f>
        <v>ÜÜRITAV PIND</v>
      </c>
      <c r="D33" s="23" t="str">
        <f>IF(Eksplikatsioon!D35=0,"",Eksplikatsioon!D35)</f>
        <v>Tuulekoda</v>
      </c>
      <c r="E33" s="54">
        <f>IF(Eksplikatsioon!F35=0,"",Eksplikatsioon!F35)</f>
        <v>10.4</v>
      </c>
      <c r="F33" s="23" t="str">
        <f>IF(Eksplikatsioon!H35=0,"",Eksplikatsioon!H35)</f>
        <v/>
      </c>
      <c r="G33" s="23" t="str">
        <f>IF(Eksplikatsioon!J35=0,"",Eksplikatsioon!J35)</f>
        <v>Ühiskasutuses hoone pind</v>
      </c>
      <c r="H33" s="23" t="str">
        <f>IF(Eksplikatsioon!K35=0,"",Eksplikatsioon!K35)</f>
        <v/>
      </c>
      <c r="I33" s="23" t="str">
        <f>IF(Eksplikatsioon!L35=0,"",Eksplikatsioon!L35)</f>
        <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5"/>
        <v/>
      </c>
      <c r="AX33" s="37" t="str">
        <f t="shared" si="6"/>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7"/>
        <v/>
      </c>
      <c r="BD33" s="45" t="str">
        <f t="shared" ca="1" si="8"/>
        <v/>
      </c>
      <c r="BF33" s="36"/>
      <c r="BG33" s="36"/>
    </row>
    <row r="34" spans="1:59" x14ac:dyDescent="0.25">
      <c r="A34" s="23" t="str">
        <f>IF(Eksplikatsioon!A36=0,"",Eksplikatsioon!A36)</f>
        <v>01</v>
      </c>
      <c r="B34" s="56" t="str">
        <f>IF(Eksplikatsioon!B36=0,"",Eksplikatsioon!B36)</f>
        <v>130</v>
      </c>
      <c r="C34" s="23" t="str">
        <f>IF(Eksplikatsioon!C36=0,"",Eksplikatsioon!C36)</f>
        <v>ÜÜRITAV PIND</v>
      </c>
      <c r="D34" s="23" t="str">
        <f>IF(Eksplikatsioon!D36=0,"",Eksplikatsioon!D36)</f>
        <v>Eesruum</v>
      </c>
      <c r="E34" s="54">
        <f>IF(Eksplikatsioon!F36=0,"",Eksplikatsioon!F36)</f>
        <v>8</v>
      </c>
      <c r="F34" s="23" t="str">
        <f>IF(Eksplikatsioon!H36=0,"",Eksplikatsioon!H36)</f>
        <v/>
      </c>
      <c r="G34" s="23" t="str">
        <f>IF(Eksplikatsioon!J36=0,"",Eksplikatsioon!J36)</f>
        <v>Ainukasutuses pind</v>
      </c>
      <c r="H34" s="23" t="str">
        <f>IF(Eksplikatsioon!K36=0,"",Eksplikatsioon!K36)</f>
        <v>Põllumajandus- ja Toiduamet</v>
      </c>
      <c r="I34" s="23" t="str">
        <f>IF(Eksplikatsioon!L36=0,"",Eksplikatsioon!L36)</f>
        <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7" t="str">
        <f t="shared" si="5"/>
        <v/>
      </c>
      <c r="AX34" s="37" t="str">
        <f t="shared" si="6"/>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7"/>
        <v/>
      </c>
      <c r="BD34" s="45" t="str">
        <f t="shared" ca="1" si="8"/>
        <v/>
      </c>
      <c r="BF34" s="36"/>
      <c r="BG34" s="36"/>
    </row>
    <row r="35" spans="1:59" x14ac:dyDescent="0.25">
      <c r="A35" s="23" t="str">
        <f>IF(Eksplikatsioon!A37=0,"",Eksplikatsioon!A37)</f>
        <v>01</v>
      </c>
      <c r="B35" s="56" t="str">
        <f>IF(Eksplikatsioon!B37=0,"",Eksplikatsioon!B37)</f>
        <v>131</v>
      </c>
      <c r="C35" s="23" t="str">
        <f>IF(Eksplikatsioon!C37=0,"",Eksplikatsioon!C37)</f>
        <v>ÜÜRITAV PIND</v>
      </c>
      <c r="D35" s="23" t="str">
        <f>IF(Eksplikatsioon!D37=0,"",Eksplikatsioon!D37)</f>
        <v>Kabinet/Büroo</v>
      </c>
      <c r="E35" s="54">
        <f>IF(Eksplikatsioon!F37=0,"",Eksplikatsioon!F37)</f>
        <v>7.6</v>
      </c>
      <c r="F35" s="23" t="str">
        <f>IF(Eksplikatsioon!H37=0,"",Eksplikatsioon!H37)</f>
        <v/>
      </c>
      <c r="G35" s="23" t="str">
        <f>IF(Eksplikatsioon!J37=0,"",Eksplikatsioon!J37)</f>
        <v>Ainukasutuses pind</v>
      </c>
      <c r="H35" s="23" t="str">
        <f>IF(Eksplikatsioon!K37=0,"",Eksplikatsioon!K37)</f>
        <v>Põllumajandus- ja Toiduamet</v>
      </c>
      <c r="I35" s="23" t="str">
        <f>IF(Eksplikatsioon!L37=0,"",Eksplikatsioon!L37)</f>
        <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5"/>
        <v/>
      </c>
      <c r="AX35" s="37" t="str">
        <f t="shared" si="6"/>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7"/>
        <v/>
      </c>
      <c r="BD35" s="45" t="str">
        <f t="shared" ca="1" si="8"/>
        <v/>
      </c>
      <c r="BF35" s="36"/>
      <c r="BG35" s="36"/>
    </row>
    <row r="36" spans="1:59" x14ac:dyDescent="0.25">
      <c r="A36" s="23" t="str">
        <f>IF(Eksplikatsioon!A38=0,"",Eksplikatsioon!A38)</f>
        <v>01</v>
      </c>
      <c r="B36" s="56" t="str">
        <f>IF(Eksplikatsioon!B38=0,"",Eksplikatsioon!B38)</f>
        <v>132</v>
      </c>
      <c r="C36" s="23" t="str">
        <f>IF(Eksplikatsioon!C38=0,"",Eksplikatsioon!C38)</f>
        <v>ÜÜRITAV PIND</v>
      </c>
      <c r="D36" s="23" t="str">
        <f>IF(Eksplikatsioon!D38=0,"",Eksplikatsioon!D38)</f>
        <v>Koridor</v>
      </c>
      <c r="E36" s="54">
        <f>IF(Eksplikatsioon!F38=0,"",Eksplikatsioon!F38)</f>
        <v>12.1</v>
      </c>
      <c r="F36" s="23" t="str">
        <f>IF(Eksplikatsioon!H38=0,"",Eksplikatsioon!H38)</f>
        <v/>
      </c>
      <c r="G36" s="23" t="str">
        <f>IF(Eksplikatsioon!J38=0,"",Eksplikatsioon!J38)</f>
        <v>Ainukasutuses pind</v>
      </c>
      <c r="H36" s="23" t="str">
        <f>IF(Eksplikatsioon!K38=0,"",Eksplikatsioon!K38)</f>
        <v>Põllumajandus- ja Toiduamet</v>
      </c>
      <c r="I36" s="23" t="str">
        <f>IF(Eksplikatsioon!L38=0,"",Eksplikatsioon!L38)</f>
        <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5"/>
        <v/>
      </c>
      <c r="AX36" s="37" t="str">
        <f t="shared" si="6"/>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7"/>
        <v/>
      </c>
      <c r="BD36" s="45" t="str">
        <f t="shared" ca="1" si="8"/>
        <v/>
      </c>
      <c r="BF36" s="36"/>
      <c r="BG36" s="36"/>
    </row>
    <row r="37" spans="1:59" x14ac:dyDescent="0.25">
      <c r="A37" s="23" t="str">
        <f>IF(Eksplikatsioon!A39=0,"",Eksplikatsioon!A39)</f>
        <v>01</v>
      </c>
      <c r="B37" s="56" t="str">
        <f>IF(Eksplikatsioon!B39=0,"",Eksplikatsioon!B39)</f>
        <v>132a</v>
      </c>
      <c r="C37" s="23" t="str">
        <f>IF(Eksplikatsioon!C39=0,"",Eksplikatsioon!C39)</f>
        <v>VERTIKAALSETE ÜHENDUSTEEDE PIND</v>
      </c>
      <c r="D37" s="23" t="str">
        <f>IF(Eksplikatsioon!D39=0,"",Eksplikatsioon!D39)</f>
        <v>Lift</v>
      </c>
      <c r="E37" s="54">
        <f>IF(Eksplikatsioon!F39=0,"",Eksplikatsioon!F39)</f>
        <v>4.5</v>
      </c>
      <c r="F37" s="23" t="str">
        <f>IF(Eksplikatsioon!H39=0,"",Eksplikatsioon!H39)</f>
        <v/>
      </c>
      <c r="G37" s="23" t="str">
        <f>IF(Eksplikatsioon!J39=0,"",Eksplikatsioon!J39)</f>
        <v/>
      </c>
      <c r="H37" s="23" t="str">
        <f>IF(Eksplikatsioon!K39=0,"",Eksplikatsioon!K39)</f>
        <v/>
      </c>
      <c r="I37" s="23" t="str">
        <f>IF(Eksplikatsioon!L39=0,"",Eksplikatsioon!L39)</f>
        <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5"/>
        <v/>
      </c>
      <c r="AX37" s="37" t="str">
        <f t="shared" si="6"/>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7"/>
        <v/>
      </c>
      <c r="BD37" s="45" t="str">
        <f t="shared" ca="1" si="8"/>
        <v/>
      </c>
      <c r="BF37" s="36"/>
      <c r="BG37" s="36"/>
    </row>
    <row r="38" spans="1:59" x14ac:dyDescent="0.25">
      <c r="A38" s="23" t="str">
        <f>IF(Eksplikatsioon!A40=0,"",Eksplikatsioon!A40)</f>
        <v>01</v>
      </c>
      <c r="B38" s="56" t="str">
        <f>IF(Eksplikatsioon!B40=0,"",Eksplikatsioon!B40)</f>
        <v>133</v>
      </c>
      <c r="C38" s="23" t="str">
        <f>IF(Eksplikatsioon!C40=0,"",Eksplikatsioon!C40)</f>
        <v>ÜÜRITAV PIND</v>
      </c>
      <c r="D38" s="23" t="str">
        <f>IF(Eksplikatsioon!D40=0,"",Eksplikatsioon!D40)</f>
        <v>WC</v>
      </c>
      <c r="E38" s="54">
        <f>IF(Eksplikatsioon!F40=0,"",Eksplikatsioon!F40)</f>
        <v>2</v>
      </c>
      <c r="F38" s="23" t="str">
        <f>IF(Eksplikatsioon!H40=0,"",Eksplikatsioon!H40)</f>
        <v/>
      </c>
      <c r="G38" s="23" t="str">
        <f>IF(Eksplikatsioon!J40=0,"",Eksplikatsioon!J40)</f>
        <v>Ainukasutuses pind</v>
      </c>
      <c r="H38" s="23" t="str">
        <f>IF(Eksplikatsioon!K40=0,"",Eksplikatsioon!K40)</f>
        <v>Põllumajandus- ja Toiduamet</v>
      </c>
      <c r="I38" s="23" t="str">
        <f>IF(Eksplikatsioon!L40=0,"",Eksplikatsioon!L40)</f>
        <v/>
      </c>
      <c r="J38" s="29" t="str">
        <f>IFERROR(IF($G38=Tabelid!$L$6,Eksplikatsioon!O40/SUM(Eksplikatsioon!$O40:'Eksplikatsioon'!$AG40),IF($G38=Tabelid!$L$4,IFERROR(SUMIFS($E:$E,$G:$G,Tabelid!$L$1,$C:$C,Tabelid!$J$4,$H:$H,J$2,$A:$A,$A38)/SUMIFS($E:$E,$G:$G,Tabelid!$L$1,$C:$C,Tabelid!$J$4,$A:$A,$A38),0),IF($G38=Tabelid!$L$5,IFERROR(SUMIFS($E:$E,$G:$G,Tabelid!$L$1,$C:$C,Tabelid!$J$4,$H:$H,J$2)/SUMIFS($E:$E,$G:$G,Tabelid!$L$1,$C:$C,Tabelid!$J$4),0),""))),"")</f>
        <v/>
      </c>
      <c r="K38" s="29" t="str">
        <f>IFERROR(IF($G38=Tabelid!$L$6,Eksplikatsioon!P40/SUM(Eksplikatsioon!$O40:'Eksplikatsioon'!$AG40),IF($G38=Tabelid!$L$4,IFERROR(SUMIFS($E:$E,$G:$G,Tabelid!$L$1,$C:$C,Tabelid!$J$4,$H:$H,K$2,$A:$A,$A38)/SUMIFS($E:$E,$G:$G,Tabelid!$L$1,$C:$C,Tabelid!$J$4,$A:$A,$A38),0),IF($G38=Tabelid!$L$5,IFERROR(SUMIFS($E:$E,$G:$G,Tabelid!$L$1,$C:$C,Tabelid!$J$4,$H:$H,K$2)/SUMIFS($E:$E,$G:$G,Tabelid!$L$1,$C:$C,Tabelid!$J$4),0),""))),"")</f>
        <v/>
      </c>
      <c r="L38" s="29" t="str">
        <f>IFERROR(IF($G38=Tabelid!$L$6,Eksplikatsioon!Q40/SUM(Eksplikatsioon!$O40:'Eksplikatsioon'!$AG40),IF($G38=Tabelid!$L$4,IFERROR(SUMIFS($E:$E,$G:$G,Tabelid!$L$1,$C:$C,Tabelid!$J$4,$H:$H,L$2,$A:$A,$A38)/SUMIFS($E:$E,$G:$G,Tabelid!$L$1,$C:$C,Tabelid!$J$4,$A:$A,$A38),0),IF($G38=Tabelid!$L$5,IFERROR(SUMIFS($E:$E,$G:$G,Tabelid!$L$1,$C:$C,Tabelid!$J$4,$H:$H,L$2)/SUMIFS($E:$E,$G:$G,Tabelid!$L$1,$C:$C,Tabelid!$J$4),0),""))),"")</f>
        <v/>
      </c>
      <c r="M38" s="29" t="str">
        <f>IFERROR(IF($G38=Tabelid!$L$6,Eksplikatsioon!R40/SUM(Eksplikatsioon!$O40:'Eksplikatsioon'!$AG40),IF($G38=Tabelid!$L$4,IFERROR(SUMIFS($E:$E,$G:$G,Tabelid!$L$1,$C:$C,Tabelid!$J$4,$H:$H,M$2,$A:$A,$A38)/SUMIFS($E:$E,$G:$G,Tabelid!$L$1,$C:$C,Tabelid!$J$4,$A:$A,$A38),0),IF($G38=Tabelid!$L$5,IFERROR(SUMIFS($E:$E,$G:$G,Tabelid!$L$1,$C:$C,Tabelid!$J$4,$H:$H,M$2)/SUMIFS($E:$E,$G:$G,Tabelid!$L$1,$C:$C,Tabelid!$J$4),0),""))),"")</f>
        <v/>
      </c>
      <c r="N38" s="29" t="str">
        <f>IFERROR(IF($G38=Tabelid!$L$6,Eksplikatsioon!S40/SUM(Eksplikatsioon!$O40:'Eksplikatsioon'!$AG40),IF($G38=Tabelid!$L$4,IFERROR(SUMIFS($E:$E,$G:$G,Tabelid!$L$1,$C:$C,Tabelid!$J$4,$H:$H,N$2,$A:$A,$A38)/SUMIFS($E:$E,$G:$G,Tabelid!$L$1,$C:$C,Tabelid!$J$4,$A:$A,$A38),0),IF($G38=Tabelid!$L$5,IFERROR(SUMIFS($E:$E,$G:$G,Tabelid!$L$1,$C:$C,Tabelid!$J$4,$H:$H,N$2)/SUMIFS($E:$E,$G:$G,Tabelid!$L$1,$C:$C,Tabelid!$J$4),0),""))),"")</f>
        <v/>
      </c>
      <c r="O38" s="29" t="str">
        <f>IFERROR(IF($G38=Tabelid!$L$6,Eksplikatsioon!T40/SUM(Eksplikatsioon!$O40:'Eksplikatsioon'!$AG40),IF($G38=Tabelid!$L$4,IFERROR(SUMIFS($E:$E,$G:$G,Tabelid!$L$1,$C:$C,Tabelid!$J$4,$H:$H,O$2,$A:$A,$A38)/SUMIFS($E:$E,$G:$G,Tabelid!$L$1,$C:$C,Tabelid!$J$4,$A:$A,$A38),0),IF($G38=Tabelid!$L$5,IFERROR(SUMIFS($E:$E,$G:$G,Tabelid!$L$1,$C:$C,Tabelid!$J$4,$H:$H,O$2)/SUMIFS($E:$E,$G:$G,Tabelid!$L$1,$C:$C,Tabelid!$J$4),0),""))),"")</f>
        <v/>
      </c>
      <c r="P38" s="29" t="str">
        <f>IFERROR(IF($G38=Tabelid!$L$6,Eksplikatsioon!U40/SUM(Eksplikatsioon!$O40:'Eksplikatsioon'!$AG40),IF($G38=Tabelid!$L$4,IFERROR(SUMIFS($E:$E,$G:$G,Tabelid!$L$1,$C:$C,Tabelid!$J$4,$H:$H,P$2,$A:$A,$A38)/SUMIFS($E:$E,$G:$G,Tabelid!$L$1,$C:$C,Tabelid!$J$4,$A:$A,$A38),0),IF($G38=Tabelid!$L$5,IFERROR(SUMIFS($E:$E,$G:$G,Tabelid!$L$1,$C:$C,Tabelid!$J$4,$H:$H,P$2)/SUMIFS($E:$E,$G:$G,Tabelid!$L$1,$C:$C,Tabelid!$J$4),0),""))),"")</f>
        <v/>
      </c>
      <c r="Q38" s="29" t="str">
        <f>IFERROR(IF($G38=Tabelid!$L$6,Eksplikatsioon!V40/SUM(Eksplikatsioon!$O40:'Eksplikatsioon'!$AG40),IF($G38=Tabelid!$L$4,IFERROR(SUMIFS($E:$E,$G:$G,Tabelid!$L$1,$C:$C,Tabelid!$J$4,$H:$H,Q$2,$A:$A,$A38)/SUMIFS($E:$E,$G:$G,Tabelid!$L$1,$C:$C,Tabelid!$J$4,$A:$A,$A38),0),IF($G38=Tabelid!$L$5,IFERROR(SUMIFS($E:$E,$G:$G,Tabelid!$L$1,$C:$C,Tabelid!$J$4,$H:$H,Q$2)/SUMIFS($E:$E,$G:$G,Tabelid!$L$1,$C:$C,Tabelid!$J$4),0),""))),"")</f>
        <v/>
      </c>
      <c r="R38" s="29" t="str">
        <f>IFERROR(IF($G38=Tabelid!$L$6,Eksplikatsioon!W40/SUM(Eksplikatsioon!$O40:'Eksplikatsioon'!$AG40),IF($G38=Tabelid!$L$4,IFERROR(SUMIFS($E:$E,$G:$G,Tabelid!$L$1,$C:$C,Tabelid!$J$4,$H:$H,R$2,$A:$A,$A38)/SUMIFS($E:$E,$G:$G,Tabelid!$L$1,$C:$C,Tabelid!$J$4,$A:$A,$A38),0),IF($G38=Tabelid!$L$5,IFERROR(SUMIFS($E:$E,$G:$G,Tabelid!$L$1,$C:$C,Tabelid!$J$4,$H:$H,R$2)/SUMIFS($E:$E,$G:$G,Tabelid!$L$1,$C:$C,Tabelid!$J$4),0),""))),"")</f>
        <v/>
      </c>
      <c r="S38" s="29" t="str">
        <f>IFERROR(IF($G38=Tabelid!$L$6,Eksplikatsioon!X40/SUM(Eksplikatsioon!$O40:'Eksplikatsioon'!$AG40),IF($G38=Tabelid!$L$4,IFERROR(SUMIFS($E:$E,$G:$G,Tabelid!$L$1,$C:$C,Tabelid!$J$4,$H:$H,S$2,$A:$A,$A38)/SUMIFS($E:$E,$G:$G,Tabelid!$L$1,$C:$C,Tabelid!$J$4,$A:$A,$A38),0),IF($G38=Tabelid!$L$5,IFERROR(SUMIFS($E:$E,$G:$G,Tabelid!$L$1,$C:$C,Tabelid!$J$4,$H:$H,S$2)/SUMIFS($E:$E,$G:$G,Tabelid!$L$1,$C:$C,Tabelid!$J$4),0),""))),"")</f>
        <v/>
      </c>
      <c r="T38" s="29" t="str">
        <f>IFERROR(IF($G38=Tabelid!$L$6,Eksplikatsioon!Y40/SUM(Eksplikatsioon!$O40:'Eksplikatsioon'!$AG40),IF($G38=Tabelid!$L$4,IFERROR(SUMIFS($E:$E,$G:$G,Tabelid!$L$1,$C:$C,Tabelid!$J$4,$H:$H,T$2,$A:$A,$A38)/SUMIFS($E:$E,$G:$G,Tabelid!$L$1,$C:$C,Tabelid!$J$4,$A:$A,$A38),0),IF($G38=Tabelid!$L$5,IFERROR(SUMIFS($E:$E,$G:$G,Tabelid!$L$1,$C:$C,Tabelid!$J$4,$H:$H,T$2)/SUMIFS($E:$E,$G:$G,Tabelid!$L$1,$C:$C,Tabelid!$J$4),0),""))),"")</f>
        <v/>
      </c>
      <c r="U38" s="29" t="str">
        <f>IFERROR(IF($G38=Tabelid!$L$6,Eksplikatsioon!Z40/SUM(Eksplikatsioon!$O40:'Eksplikatsioon'!$AG40),IF($G38=Tabelid!$L$4,IFERROR(SUMIFS($E:$E,$G:$G,Tabelid!$L$1,$C:$C,Tabelid!$J$4,$H:$H,U$2,$A:$A,$A38)/SUMIFS($E:$E,$G:$G,Tabelid!$L$1,$C:$C,Tabelid!$J$4,$A:$A,$A38),0),IF($G38=Tabelid!$L$5,IFERROR(SUMIFS($E:$E,$G:$G,Tabelid!$L$1,$C:$C,Tabelid!$J$4,$H:$H,U$2)/SUMIFS($E:$E,$G:$G,Tabelid!$L$1,$C:$C,Tabelid!$J$4),0),""))),"")</f>
        <v/>
      </c>
      <c r="V38" s="29"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29"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29"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29"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29"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29"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29"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29" t="str">
        <f>IFERROR(IF($G38=Tabelid!$L$6,$E38*J38,IFERROR($E38*J38/SUM($J38:$AB38)*(Eksplikatsioon!O40)/SUMPRODUCT($J38:$AB38,Eksplikatsioon!$O40:$AG40),"")),"")</f>
        <v/>
      </c>
      <c r="AD38" s="29" t="str">
        <f>IFERROR(IF($G38=Tabelid!$L$6,$E38*K38,IFERROR($E38*K38/SUM($J38:$AB38)*(Eksplikatsioon!P40)/SUMPRODUCT($J38:$AB38,Eksplikatsioon!$O40:$AG40),"")),"")</f>
        <v/>
      </c>
      <c r="AE38" s="29" t="str">
        <f>IFERROR(IF($G38=Tabelid!$L$6,$E38*L38,IFERROR($E38*L38/SUM($J38:$AB38)*(Eksplikatsioon!Q40)/SUMPRODUCT($J38:$AB38,Eksplikatsioon!$O40:$AG40),"")),"")</f>
        <v/>
      </c>
      <c r="AF38" s="29" t="str">
        <f>IFERROR(IF($G38=Tabelid!$L$6,$E38*M38,IFERROR($E38*M38/SUM($J38:$AB38)*(Eksplikatsioon!R40)/SUMPRODUCT($J38:$AB38,Eksplikatsioon!$O40:$AG40),"")),"")</f>
        <v/>
      </c>
      <c r="AG38" s="29" t="str">
        <f>IFERROR(IF($G38=Tabelid!$L$6,$E38*N38,IFERROR($E38*N38/SUM($J38:$AB38)*(Eksplikatsioon!S40)/SUMPRODUCT($J38:$AB38,Eksplikatsioon!$O40:$AG40),"")),"")</f>
        <v/>
      </c>
      <c r="AH38" s="29" t="str">
        <f>IFERROR(IF($G38=Tabelid!$L$6,$E38*O38,IFERROR($E38*O38/SUM($J38:$AB38)*(Eksplikatsioon!T40)/SUMPRODUCT($J38:$AB38,Eksplikatsioon!$O40:$AG40),"")),"")</f>
        <v/>
      </c>
      <c r="AI38" s="29" t="str">
        <f>IFERROR(IF($G38=Tabelid!$L$6,$E38*P38,IFERROR($E38*P38/SUM($J38:$AB38)*(Eksplikatsioon!U40)/SUMPRODUCT($J38:$AB38,Eksplikatsioon!$O40:$AG40),"")),"")</f>
        <v/>
      </c>
      <c r="AJ38" s="29" t="str">
        <f>IFERROR(IF($G38=Tabelid!$L$6,$E38*Q38,IFERROR($E38*Q38/SUM($J38:$AB38)*(Eksplikatsioon!V40)/SUMPRODUCT($J38:$AB38,Eksplikatsioon!$O40:$AG40),"")),"")</f>
        <v/>
      </c>
      <c r="AK38" s="29" t="str">
        <f>IFERROR(IF($G38=Tabelid!$L$6,$E38*R38,IFERROR($E38*R38/SUM($J38:$AB38)*(Eksplikatsioon!W40)/SUMPRODUCT($J38:$AB38,Eksplikatsioon!$O40:$AG40),"")),"")</f>
        <v/>
      </c>
      <c r="AL38" s="29" t="str">
        <f>IFERROR(IF($G38=Tabelid!$L$6,$E38*S38,IFERROR($E38*S38/SUM($J38:$AB38)*(Eksplikatsioon!X40)/SUMPRODUCT($J38:$AB38,Eksplikatsioon!$O40:$AG40),"")),"")</f>
        <v/>
      </c>
      <c r="AM38" s="29" t="str">
        <f>IFERROR(IF($G38=Tabelid!$L$6,$E38*T38,IFERROR($E38*T38/SUM($J38:$AB38)*(Eksplikatsioon!Y40)/SUMPRODUCT($J38:$AB38,Eksplikatsioon!$O40:$AG40),"")),"")</f>
        <v/>
      </c>
      <c r="AN38" s="29" t="str">
        <f>IFERROR(IF($G38=Tabelid!$L$6,$E38*U38,IFERROR($E38*U38/SUM($J38:$AB38)*(Eksplikatsioon!Z40)/SUMPRODUCT($J38:$AB38,Eksplikatsioon!$O40:$AG40),"")),"")</f>
        <v/>
      </c>
      <c r="AO38" s="29" t="str">
        <f>IFERROR(IF($G38=Tabelid!$L$6,$E38*V38,IFERROR($E38*V38/SUM($J38:$AB38)*(Eksplikatsioon!AA40)/SUMPRODUCT($J38:$AB38,Eksplikatsioon!$O40:$AG40),"")),"")</f>
        <v/>
      </c>
      <c r="AP38" s="29" t="str">
        <f>IFERROR(IF($G38=Tabelid!$L$6,$E38*W38,IFERROR($E38*W38/SUM($J38:$AB38)*(Eksplikatsioon!AB40)/SUMPRODUCT($J38:$AB38,Eksplikatsioon!$O40:$AG40),"")),"")</f>
        <v/>
      </c>
      <c r="AQ38" s="29" t="str">
        <f>IFERROR(IF($G38=Tabelid!$L$6,$E38*X38,IFERROR($E38*X38/SUM($J38:$AB38)*(Eksplikatsioon!AC40)/SUMPRODUCT($J38:$AB38,Eksplikatsioon!$O40:$AG40),"")),"")</f>
        <v/>
      </c>
      <c r="AR38" s="29" t="str">
        <f>IFERROR(IF($G38=Tabelid!$L$6,$E38*Y38,IFERROR($E38*Y38/SUM($J38:$AB38)*(Eksplikatsioon!AD40)/SUMPRODUCT($J38:$AB38,Eksplikatsioon!$O40:$AG40),"")),"")</f>
        <v/>
      </c>
      <c r="AS38" s="29" t="str">
        <f>IFERROR(IF($G38=Tabelid!$L$6,$E38*Z38,IFERROR($E38*Z38/SUM($J38:$AB38)*(Eksplikatsioon!AE40)/SUMPRODUCT($J38:$AB38,Eksplikatsioon!$O40:$AG40),"")),"")</f>
        <v/>
      </c>
      <c r="AT38" s="29" t="str">
        <f>IFERROR(IF($G38=Tabelid!$L$6,$E38*AA38,IFERROR($E38*AA38/SUM($J38:$AB38)*(Eksplikatsioon!AF40)/SUMPRODUCT($J38:$AB38,Eksplikatsioon!$O40:$AG40),"")),"")</f>
        <v/>
      </c>
      <c r="AU38" s="29" t="str">
        <f>IFERROR(IF($G38=Tabelid!$L$6,$E38*AB38,IFERROR($E38*AB38/SUM($J38:$AB38)*(Eksplikatsioon!AG40)/SUMPRODUCT($J38:$AB38,Eksplikatsioon!$O40:$AG40),"")),"")</f>
        <v/>
      </c>
      <c r="AW38" s="37" t="str">
        <f t="shared" si="5"/>
        <v/>
      </c>
      <c r="AX38" s="37" t="str">
        <f t="shared" si="6"/>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7"/>
        <v/>
      </c>
      <c r="BD38" s="45" t="str">
        <f t="shared" ca="1" si="8"/>
        <v/>
      </c>
      <c r="BF38" s="36"/>
      <c r="BG38" s="36"/>
    </row>
    <row r="39" spans="1:59" x14ac:dyDescent="0.25">
      <c r="A39" s="23" t="str">
        <f>IF(Eksplikatsioon!A41=0,"",Eksplikatsioon!A41)</f>
        <v>01</v>
      </c>
      <c r="B39" s="56" t="str">
        <f>IF(Eksplikatsioon!B41=0,"",Eksplikatsioon!B41)</f>
        <v>134</v>
      </c>
      <c r="C39" s="23" t="str">
        <f>IF(Eksplikatsioon!C41=0,"",Eksplikatsioon!C41)</f>
        <v>ÜÜRITAV PIND</v>
      </c>
      <c r="D39" s="23" t="str">
        <f>IF(Eksplikatsioon!D41=0,"",Eksplikatsioon!D41)</f>
        <v>Riietusruum</v>
      </c>
      <c r="E39" s="54">
        <f>IF(Eksplikatsioon!F41=0,"",Eksplikatsioon!F41)</f>
        <v>7.9</v>
      </c>
      <c r="F39" s="23" t="str">
        <f>IF(Eksplikatsioon!H41=0,"",Eksplikatsioon!H41)</f>
        <v/>
      </c>
      <c r="G39" s="23" t="str">
        <f>IF(Eksplikatsioon!J41=0,"",Eksplikatsioon!J41)</f>
        <v>Ainukasutuses pind</v>
      </c>
      <c r="H39" s="23" t="str">
        <f>IF(Eksplikatsioon!K41=0,"",Eksplikatsioon!K41)</f>
        <v>Põllumajandus- ja Toiduamet</v>
      </c>
      <c r="I39" s="23" t="str">
        <f>IF(Eksplikatsioon!L41=0,"",Eksplikatsioon!L41)</f>
        <v/>
      </c>
      <c r="J39" s="29" t="str">
        <f>IFERROR(IF($G39=Tabelid!$L$6,Eksplikatsioon!O41/SUM(Eksplikatsioon!$O41:'Eksplikatsioon'!$AG41),IF($G39=Tabelid!$L$4,IFERROR(SUMIFS($E:$E,$G:$G,Tabelid!$L$1,$C:$C,Tabelid!$J$4,$H:$H,J$2,$A:$A,$A39)/SUMIFS($E:$E,$G:$G,Tabelid!$L$1,$C:$C,Tabelid!$J$4,$A:$A,$A39),0),IF($G39=Tabelid!$L$5,IFERROR(SUMIFS($E:$E,$G:$G,Tabelid!$L$1,$C:$C,Tabelid!$J$4,$H:$H,J$2)/SUMIFS($E:$E,$G:$G,Tabelid!$L$1,$C:$C,Tabelid!$J$4),0),""))),"")</f>
        <v/>
      </c>
      <c r="K39" s="29" t="str">
        <f>IFERROR(IF($G39=Tabelid!$L$6,Eksplikatsioon!P41/SUM(Eksplikatsioon!$O41:'Eksplikatsioon'!$AG41),IF($G39=Tabelid!$L$4,IFERROR(SUMIFS($E:$E,$G:$G,Tabelid!$L$1,$C:$C,Tabelid!$J$4,$H:$H,K$2,$A:$A,$A39)/SUMIFS($E:$E,$G:$G,Tabelid!$L$1,$C:$C,Tabelid!$J$4,$A:$A,$A39),0),IF($G39=Tabelid!$L$5,IFERROR(SUMIFS($E:$E,$G:$G,Tabelid!$L$1,$C:$C,Tabelid!$J$4,$H:$H,K$2)/SUMIFS($E:$E,$G:$G,Tabelid!$L$1,$C:$C,Tabelid!$J$4),0),""))),"")</f>
        <v/>
      </c>
      <c r="L39" s="29" t="str">
        <f>IFERROR(IF($G39=Tabelid!$L$6,Eksplikatsioon!Q41/SUM(Eksplikatsioon!$O41:'Eksplikatsioon'!$AG41),IF($G39=Tabelid!$L$4,IFERROR(SUMIFS($E:$E,$G:$G,Tabelid!$L$1,$C:$C,Tabelid!$J$4,$H:$H,L$2,$A:$A,$A39)/SUMIFS($E:$E,$G:$G,Tabelid!$L$1,$C:$C,Tabelid!$J$4,$A:$A,$A39),0),IF($G39=Tabelid!$L$5,IFERROR(SUMIFS($E:$E,$G:$G,Tabelid!$L$1,$C:$C,Tabelid!$J$4,$H:$H,L$2)/SUMIFS($E:$E,$G:$G,Tabelid!$L$1,$C:$C,Tabelid!$J$4),0),""))),"")</f>
        <v/>
      </c>
      <c r="M39" s="29" t="str">
        <f>IFERROR(IF($G39=Tabelid!$L$6,Eksplikatsioon!R41/SUM(Eksplikatsioon!$O41:'Eksplikatsioon'!$AG41),IF($G39=Tabelid!$L$4,IFERROR(SUMIFS($E:$E,$G:$G,Tabelid!$L$1,$C:$C,Tabelid!$J$4,$H:$H,M$2,$A:$A,$A39)/SUMIFS($E:$E,$G:$G,Tabelid!$L$1,$C:$C,Tabelid!$J$4,$A:$A,$A39),0),IF($G39=Tabelid!$L$5,IFERROR(SUMIFS($E:$E,$G:$G,Tabelid!$L$1,$C:$C,Tabelid!$J$4,$H:$H,M$2)/SUMIFS($E:$E,$G:$G,Tabelid!$L$1,$C:$C,Tabelid!$J$4),0),""))),"")</f>
        <v/>
      </c>
      <c r="N39" s="29" t="str">
        <f>IFERROR(IF($G39=Tabelid!$L$6,Eksplikatsioon!S41/SUM(Eksplikatsioon!$O41:'Eksplikatsioon'!$AG41),IF($G39=Tabelid!$L$4,IFERROR(SUMIFS($E:$E,$G:$G,Tabelid!$L$1,$C:$C,Tabelid!$J$4,$H:$H,N$2,$A:$A,$A39)/SUMIFS($E:$E,$G:$G,Tabelid!$L$1,$C:$C,Tabelid!$J$4,$A:$A,$A39),0),IF($G39=Tabelid!$L$5,IFERROR(SUMIFS($E:$E,$G:$G,Tabelid!$L$1,$C:$C,Tabelid!$J$4,$H:$H,N$2)/SUMIFS($E:$E,$G:$G,Tabelid!$L$1,$C:$C,Tabelid!$J$4),0),""))),"")</f>
        <v/>
      </c>
      <c r="O39" s="29" t="str">
        <f>IFERROR(IF($G39=Tabelid!$L$6,Eksplikatsioon!T41/SUM(Eksplikatsioon!$O41:'Eksplikatsioon'!$AG41),IF($G39=Tabelid!$L$4,IFERROR(SUMIFS($E:$E,$G:$G,Tabelid!$L$1,$C:$C,Tabelid!$J$4,$H:$H,O$2,$A:$A,$A39)/SUMIFS($E:$E,$G:$G,Tabelid!$L$1,$C:$C,Tabelid!$J$4,$A:$A,$A39),0),IF($G39=Tabelid!$L$5,IFERROR(SUMIFS($E:$E,$G:$G,Tabelid!$L$1,$C:$C,Tabelid!$J$4,$H:$H,O$2)/SUMIFS($E:$E,$G:$G,Tabelid!$L$1,$C:$C,Tabelid!$J$4),0),""))),"")</f>
        <v/>
      </c>
      <c r="P39" s="29" t="str">
        <f>IFERROR(IF($G39=Tabelid!$L$6,Eksplikatsioon!U41/SUM(Eksplikatsioon!$O41:'Eksplikatsioon'!$AG41),IF($G39=Tabelid!$L$4,IFERROR(SUMIFS($E:$E,$G:$G,Tabelid!$L$1,$C:$C,Tabelid!$J$4,$H:$H,P$2,$A:$A,$A39)/SUMIFS($E:$E,$G:$G,Tabelid!$L$1,$C:$C,Tabelid!$J$4,$A:$A,$A39),0),IF($G39=Tabelid!$L$5,IFERROR(SUMIFS($E:$E,$G:$G,Tabelid!$L$1,$C:$C,Tabelid!$J$4,$H:$H,P$2)/SUMIFS($E:$E,$G:$G,Tabelid!$L$1,$C:$C,Tabelid!$J$4),0),""))),"")</f>
        <v/>
      </c>
      <c r="Q39" s="29" t="str">
        <f>IFERROR(IF($G39=Tabelid!$L$6,Eksplikatsioon!V41/SUM(Eksplikatsioon!$O41:'Eksplikatsioon'!$AG41),IF($G39=Tabelid!$L$4,IFERROR(SUMIFS($E:$E,$G:$G,Tabelid!$L$1,$C:$C,Tabelid!$J$4,$H:$H,Q$2,$A:$A,$A39)/SUMIFS($E:$E,$G:$G,Tabelid!$L$1,$C:$C,Tabelid!$J$4,$A:$A,$A39),0),IF($G39=Tabelid!$L$5,IFERROR(SUMIFS($E:$E,$G:$G,Tabelid!$L$1,$C:$C,Tabelid!$J$4,$H:$H,Q$2)/SUMIFS($E:$E,$G:$G,Tabelid!$L$1,$C:$C,Tabelid!$J$4),0),""))),"")</f>
        <v/>
      </c>
      <c r="R39" s="29" t="str">
        <f>IFERROR(IF($G39=Tabelid!$L$6,Eksplikatsioon!W41/SUM(Eksplikatsioon!$O41:'Eksplikatsioon'!$AG41),IF($G39=Tabelid!$L$4,IFERROR(SUMIFS($E:$E,$G:$G,Tabelid!$L$1,$C:$C,Tabelid!$J$4,$H:$H,R$2,$A:$A,$A39)/SUMIFS($E:$E,$G:$G,Tabelid!$L$1,$C:$C,Tabelid!$J$4,$A:$A,$A39),0),IF($G39=Tabelid!$L$5,IFERROR(SUMIFS($E:$E,$G:$G,Tabelid!$L$1,$C:$C,Tabelid!$J$4,$H:$H,R$2)/SUMIFS($E:$E,$G:$G,Tabelid!$L$1,$C:$C,Tabelid!$J$4),0),""))),"")</f>
        <v/>
      </c>
      <c r="S39" s="29" t="str">
        <f>IFERROR(IF($G39=Tabelid!$L$6,Eksplikatsioon!X41/SUM(Eksplikatsioon!$O41:'Eksplikatsioon'!$AG41),IF($G39=Tabelid!$L$4,IFERROR(SUMIFS($E:$E,$G:$G,Tabelid!$L$1,$C:$C,Tabelid!$J$4,$H:$H,S$2,$A:$A,$A39)/SUMIFS($E:$E,$G:$G,Tabelid!$L$1,$C:$C,Tabelid!$J$4,$A:$A,$A39),0),IF($G39=Tabelid!$L$5,IFERROR(SUMIFS($E:$E,$G:$G,Tabelid!$L$1,$C:$C,Tabelid!$J$4,$H:$H,S$2)/SUMIFS($E:$E,$G:$G,Tabelid!$L$1,$C:$C,Tabelid!$J$4),0),""))),"")</f>
        <v/>
      </c>
      <c r="T39" s="29" t="str">
        <f>IFERROR(IF($G39=Tabelid!$L$6,Eksplikatsioon!Y41/SUM(Eksplikatsioon!$O41:'Eksplikatsioon'!$AG41),IF($G39=Tabelid!$L$4,IFERROR(SUMIFS($E:$E,$G:$G,Tabelid!$L$1,$C:$C,Tabelid!$J$4,$H:$H,T$2,$A:$A,$A39)/SUMIFS($E:$E,$G:$G,Tabelid!$L$1,$C:$C,Tabelid!$J$4,$A:$A,$A39),0),IF($G39=Tabelid!$L$5,IFERROR(SUMIFS($E:$E,$G:$G,Tabelid!$L$1,$C:$C,Tabelid!$J$4,$H:$H,T$2)/SUMIFS($E:$E,$G:$G,Tabelid!$L$1,$C:$C,Tabelid!$J$4),0),""))),"")</f>
        <v/>
      </c>
      <c r="U39" s="29" t="str">
        <f>IFERROR(IF($G39=Tabelid!$L$6,Eksplikatsioon!Z41/SUM(Eksplikatsioon!$O41:'Eksplikatsioon'!$AG41),IF($G39=Tabelid!$L$4,IFERROR(SUMIFS($E:$E,$G:$G,Tabelid!$L$1,$C:$C,Tabelid!$J$4,$H:$H,U$2,$A:$A,$A39)/SUMIFS($E:$E,$G:$G,Tabelid!$L$1,$C:$C,Tabelid!$J$4,$A:$A,$A39),0),IF($G39=Tabelid!$L$5,IFERROR(SUMIFS($E:$E,$G:$G,Tabelid!$L$1,$C:$C,Tabelid!$J$4,$H:$H,U$2)/SUMIFS($E:$E,$G:$G,Tabelid!$L$1,$C:$C,Tabelid!$J$4),0),""))),"")</f>
        <v/>
      </c>
      <c r="V39" s="29"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29"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29"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29"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29"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29"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29"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29" t="str">
        <f>IFERROR(IF($G39=Tabelid!$L$6,$E39*J39,IFERROR($E39*J39/SUM($J39:$AB39)*(Eksplikatsioon!O41)/SUMPRODUCT($J39:$AB39,Eksplikatsioon!$O41:$AG41),"")),"")</f>
        <v/>
      </c>
      <c r="AD39" s="29" t="str">
        <f>IFERROR(IF($G39=Tabelid!$L$6,$E39*K39,IFERROR($E39*K39/SUM($J39:$AB39)*(Eksplikatsioon!P41)/SUMPRODUCT($J39:$AB39,Eksplikatsioon!$O41:$AG41),"")),"")</f>
        <v/>
      </c>
      <c r="AE39" s="29" t="str">
        <f>IFERROR(IF($G39=Tabelid!$L$6,$E39*L39,IFERROR($E39*L39/SUM($J39:$AB39)*(Eksplikatsioon!Q41)/SUMPRODUCT($J39:$AB39,Eksplikatsioon!$O41:$AG41),"")),"")</f>
        <v/>
      </c>
      <c r="AF39" s="29" t="str">
        <f>IFERROR(IF($G39=Tabelid!$L$6,$E39*M39,IFERROR($E39*M39/SUM($J39:$AB39)*(Eksplikatsioon!R41)/SUMPRODUCT($J39:$AB39,Eksplikatsioon!$O41:$AG41),"")),"")</f>
        <v/>
      </c>
      <c r="AG39" s="29" t="str">
        <f>IFERROR(IF($G39=Tabelid!$L$6,$E39*N39,IFERROR($E39*N39/SUM($J39:$AB39)*(Eksplikatsioon!S41)/SUMPRODUCT($J39:$AB39,Eksplikatsioon!$O41:$AG41),"")),"")</f>
        <v/>
      </c>
      <c r="AH39" s="29" t="str">
        <f>IFERROR(IF($G39=Tabelid!$L$6,$E39*O39,IFERROR($E39*O39/SUM($J39:$AB39)*(Eksplikatsioon!T41)/SUMPRODUCT($J39:$AB39,Eksplikatsioon!$O41:$AG41),"")),"")</f>
        <v/>
      </c>
      <c r="AI39" s="29" t="str">
        <f>IFERROR(IF($G39=Tabelid!$L$6,$E39*P39,IFERROR($E39*P39/SUM($J39:$AB39)*(Eksplikatsioon!U41)/SUMPRODUCT($J39:$AB39,Eksplikatsioon!$O41:$AG41),"")),"")</f>
        <v/>
      </c>
      <c r="AJ39" s="29" t="str">
        <f>IFERROR(IF($G39=Tabelid!$L$6,$E39*Q39,IFERROR($E39*Q39/SUM($J39:$AB39)*(Eksplikatsioon!V41)/SUMPRODUCT($J39:$AB39,Eksplikatsioon!$O41:$AG41),"")),"")</f>
        <v/>
      </c>
      <c r="AK39" s="29" t="str">
        <f>IFERROR(IF($G39=Tabelid!$L$6,$E39*R39,IFERROR($E39*R39/SUM($J39:$AB39)*(Eksplikatsioon!W41)/SUMPRODUCT($J39:$AB39,Eksplikatsioon!$O41:$AG41),"")),"")</f>
        <v/>
      </c>
      <c r="AL39" s="29" t="str">
        <f>IFERROR(IF($G39=Tabelid!$L$6,$E39*S39,IFERROR($E39*S39/SUM($J39:$AB39)*(Eksplikatsioon!X41)/SUMPRODUCT($J39:$AB39,Eksplikatsioon!$O41:$AG41),"")),"")</f>
        <v/>
      </c>
      <c r="AM39" s="29" t="str">
        <f>IFERROR(IF($G39=Tabelid!$L$6,$E39*T39,IFERROR($E39*T39/SUM($J39:$AB39)*(Eksplikatsioon!Y41)/SUMPRODUCT($J39:$AB39,Eksplikatsioon!$O41:$AG41),"")),"")</f>
        <v/>
      </c>
      <c r="AN39" s="29" t="str">
        <f>IFERROR(IF($G39=Tabelid!$L$6,$E39*U39,IFERROR($E39*U39/SUM($J39:$AB39)*(Eksplikatsioon!Z41)/SUMPRODUCT($J39:$AB39,Eksplikatsioon!$O41:$AG41),"")),"")</f>
        <v/>
      </c>
      <c r="AO39" s="29" t="str">
        <f>IFERROR(IF($G39=Tabelid!$L$6,$E39*V39,IFERROR($E39*V39/SUM($J39:$AB39)*(Eksplikatsioon!AA41)/SUMPRODUCT($J39:$AB39,Eksplikatsioon!$O41:$AG41),"")),"")</f>
        <v/>
      </c>
      <c r="AP39" s="29" t="str">
        <f>IFERROR(IF($G39=Tabelid!$L$6,$E39*W39,IFERROR($E39*W39/SUM($J39:$AB39)*(Eksplikatsioon!AB41)/SUMPRODUCT($J39:$AB39,Eksplikatsioon!$O41:$AG41),"")),"")</f>
        <v/>
      </c>
      <c r="AQ39" s="29" t="str">
        <f>IFERROR(IF($G39=Tabelid!$L$6,$E39*X39,IFERROR($E39*X39/SUM($J39:$AB39)*(Eksplikatsioon!AC41)/SUMPRODUCT($J39:$AB39,Eksplikatsioon!$O41:$AG41),"")),"")</f>
        <v/>
      </c>
      <c r="AR39" s="29" t="str">
        <f>IFERROR(IF($G39=Tabelid!$L$6,$E39*Y39,IFERROR($E39*Y39/SUM($J39:$AB39)*(Eksplikatsioon!AD41)/SUMPRODUCT($J39:$AB39,Eksplikatsioon!$O41:$AG41),"")),"")</f>
        <v/>
      </c>
      <c r="AS39" s="29" t="str">
        <f>IFERROR(IF($G39=Tabelid!$L$6,$E39*Z39,IFERROR($E39*Z39/SUM($J39:$AB39)*(Eksplikatsioon!AE41)/SUMPRODUCT($J39:$AB39,Eksplikatsioon!$O41:$AG41),"")),"")</f>
        <v/>
      </c>
      <c r="AT39" s="29" t="str">
        <f>IFERROR(IF($G39=Tabelid!$L$6,$E39*AA39,IFERROR($E39*AA39/SUM($J39:$AB39)*(Eksplikatsioon!AF41)/SUMPRODUCT($J39:$AB39,Eksplikatsioon!$O41:$AG41),"")),"")</f>
        <v/>
      </c>
      <c r="AU39" s="29" t="str">
        <f>IFERROR(IF($G39=Tabelid!$L$6,$E39*AB39,IFERROR($E39*AB39/SUM($J39:$AB39)*(Eksplikatsioon!AG41)/SUMPRODUCT($J39:$AB39,Eksplikatsioon!$O41:$AG41),"")),"")</f>
        <v/>
      </c>
      <c r="AW39" s="37" t="str">
        <f t="shared" si="5"/>
        <v/>
      </c>
      <c r="AX39" s="37" t="str">
        <f t="shared" si="6"/>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7"/>
        <v/>
      </c>
      <c r="BD39" s="45" t="str">
        <f t="shared" ca="1" si="8"/>
        <v/>
      </c>
      <c r="BF39" s="36"/>
      <c r="BG39" s="36"/>
    </row>
    <row r="40" spans="1:59" x14ac:dyDescent="0.25">
      <c r="A40" s="23" t="str">
        <f>IF(Eksplikatsioon!A42=0,"",Eksplikatsioon!A42)</f>
        <v>01</v>
      </c>
      <c r="B40" s="56" t="str">
        <f>IF(Eksplikatsioon!B42=0,"",Eksplikatsioon!B42)</f>
        <v>135</v>
      </c>
      <c r="C40" s="23" t="str">
        <f>IF(Eksplikatsioon!C42=0,"",Eksplikatsioon!C42)</f>
        <v>ÜÜRITAV PIND</v>
      </c>
      <c r="D40" s="23" t="str">
        <f>IF(Eksplikatsioon!D42=0,"",Eksplikatsioon!D42)</f>
        <v>Pesuruum</v>
      </c>
      <c r="E40" s="54">
        <f>IF(Eksplikatsioon!F42=0,"",Eksplikatsioon!F42)</f>
        <v>2.4</v>
      </c>
      <c r="F40" s="23" t="str">
        <f>IF(Eksplikatsioon!H42=0,"",Eksplikatsioon!H42)</f>
        <v/>
      </c>
      <c r="G40" s="23" t="str">
        <f>IF(Eksplikatsioon!J42=0,"",Eksplikatsioon!J42)</f>
        <v>Ainukasutuses pind</v>
      </c>
      <c r="H40" s="23" t="str">
        <f>IF(Eksplikatsioon!K42=0,"",Eksplikatsioon!K42)</f>
        <v>Põllumajandus- ja Toiduamet</v>
      </c>
      <c r="I40" s="23" t="str">
        <f>IF(Eksplikatsioon!L42=0,"",Eksplikatsioon!L42)</f>
        <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5"/>
        <v/>
      </c>
      <c r="AX40" s="37" t="str">
        <f t="shared" si="6"/>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7"/>
        <v/>
      </c>
      <c r="BD40" s="45" t="str">
        <f t="shared" ca="1" si="8"/>
        <v/>
      </c>
      <c r="BF40" s="36"/>
      <c r="BG40" s="36"/>
    </row>
    <row r="41" spans="1:59" x14ac:dyDescent="0.25">
      <c r="A41" s="23" t="str">
        <f>IF(Eksplikatsioon!A43=0,"",Eksplikatsioon!A43)</f>
        <v>01</v>
      </c>
      <c r="B41" s="56" t="str">
        <f>IF(Eksplikatsioon!B43=0,"",Eksplikatsioon!B43)</f>
        <v>136</v>
      </c>
      <c r="C41" s="23" t="str">
        <f>IF(Eksplikatsioon!C43=0,"",Eksplikatsioon!C43)</f>
        <v>ÜÜRITAV PIND</v>
      </c>
      <c r="D41" s="23" t="str">
        <f>IF(Eksplikatsioon!D43=0,"",Eksplikatsioon!D43)</f>
        <v>Hoiuruum/Ladu</v>
      </c>
      <c r="E41" s="54">
        <f>IF(Eksplikatsioon!F43=0,"",Eksplikatsioon!F43)</f>
        <v>8.6999999999999993</v>
      </c>
      <c r="F41" s="23" t="str">
        <f>IF(Eksplikatsioon!H43=0,"",Eksplikatsioon!H43)</f>
        <v/>
      </c>
      <c r="G41" s="23" t="str">
        <f>IF(Eksplikatsioon!J43=0,"",Eksplikatsioon!J43)</f>
        <v>Ainukasutuses pind</v>
      </c>
      <c r="H41" s="23" t="str">
        <f>IF(Eksplikatsioon!K43=0,"",Eksplikatsioon!K43)</f>
        <v>Põllumajandus- ja Toiduamet</v>
      </c>
      <c r="I41" s="23" t="str">
        <f>IF(Eksplikatsioon!L43=0,"",Eksplikatsioon!L43)</f>
        <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5"/>
        <v/>
      </c>
      <c r="AX41" s="37" t="str">
        <f t="shared" si="6"/>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7"/>
        <v/>
      </c>
      <c r="BD41" s="45" t="str">
        <f t="shared" ca="1" si="8"/>
        <v/>
      </c>
      <c r="BF41" s="36"/>
      <c r="BG41" s="36"/>
    </row>
    <row r="42" spans="1:59" x14ac:dyDescent="0.25">
      <c r="A42" s="23" t="str">
        <f>IF(Eksplikatsioon!A44=0,"",Eksplikatsioon!A44)</f>
        <v>01</v>
      </c>
      <c r="B42" s="56" t="str">
        <f>IF(Eksplikatsioon!B44=0,"",Eksplikatsioon!B44)</f>
        <v>137</v>
      </c>
      <c r="C42" s="23" t="str">
        <f>IF(Eksplikatsioon!C44=0,"",Eksplikatsioon!C44)</f>
        <v>TEHNOPIND</v>
      </c>
      <c r="D42" s="23" t="str">
        <f>IF(Eksplikatsioon!D44=0,"",Eksplikatsioon!D44)</f>
        <v>Sideruum/Nõrkvool</v>
      </c>
      <c r="E42" s="54">
        <f>IF(Eksplikatsioon!F44=0,"",Eksplikatsioon!F44)</f>
        <v>1.9</v>
      </c>
      <c r="F42" s="23" t="str">
        <f>IF(Eksplikatsioon!H44=0,"",Eksplikatsioon!H44)</f>
        <v/>
      </c>
      <c r="G42" s="23" t="str">
        <f>IF(Eksplikatsioon!J44=0,"",Eksplikatsioon!J44)</f>
        <v/>
      </c>
      <c r="H42" s="23" t="str">
        <f>IF(Eksplikatsioon!K44=0,"",Eksplikatsioon!K44)</f>
        <v/>
      </c>
      <c r="I42" s="23" t="str">
        <f>IF(Eksplikatsioon!L44=0,"",Eksplikatsioon!L44)</f>
        <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5"/>
        <v/>
      </c>
      <c r="AX42" s="37" t="str">
        <f t="shared" si="6"/>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7"/>
        <v/>
      </c>
      <c r="BD42" s="45" t="str">
        <f t="shared" ca="1" si="8"/>
        <v/>
      </c>
      <c r="BF42" s="36"/>
      <c r="BG42" s="36"/>
    </row>
    <row r="43" spans="1:59" x14ac:dyDescent="0.25">
      <c r="A43" s="23" t="str">
        <f>IF(Eksplikatsioon!A45=0,"",Eksplikatsioon!A45)</f>
        <v>01</v>
      </c>
      <c r="B43" s="56" t="str">
        <f>IF(Eksplikatsioon!B45=0,"",Eksplikatsioon!B45)</f>
        <v>138</v>
      </c>
      <c r="C43" s="23" t="str">
        <f>IF(Eksplikatsioon!C45=0,"",Eksplikatsioon!C45)</f>
        <v>ÜÜRITAV PIND</v>
      </c>
      <c r="D43" s="23" t="str">
        <f>IF(Eksplikatsioon!D45=0,"",Eksplikatsioon!D45)</f>
        <v>Eriotstarbeline ruum</v>
      </c>
      <c r="E43" s="54">
        <f>IF(Eksplikatsioon!F45=0,"",Eksplikatsioon!F45)</f>
        <v>6.3</v>
      </c>
      <c r="F43" s="23" t="str">
        <f>IF(Eksplikatsioon!H45=0,"",Eksplikatsioon!H45)</f>
        <v/>
      </c>
      <c r="G43" s="23" t="str">
        <f>IF(Eksplikatsioon!J45=0,"",Eksplikatsioon!J45)</f>
        <v>Ainukasutuses pind</v>
      </c>
      <c r="H43" s="23" t="str">
        <f>IF(Eksplikatsioon!K45=0,"",Eksplikatsioon!K45)</f>
        <v>Põllumajandus- ja Toiduamet</v>
      </c>
      <c r="I43" s="23" t="str">
        <f>IF(Eksplikatsioon!L45=0,"",Eksplikatsioon!L45)</f>
        <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5"/>
        <v/>
      </c>
      <c r="AX43" s="37" t="str">
        <f t="shared" si="6"/>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7"/>
        <v/>
      </c>
      <c r="BD43" s="45" t="str">
        <f t="shared" ca="1" si="8"/>
        <v/>
      </c>
      <c r="BF43" s="36"/>
      <c r="BG43" s="36"/>
    </row>
    <row r="44" spans="1:59" x14ac:dyDescent="0.25">
      <c r="A44" s="23" t="str">
        <f>IF(Eksplikatsioon!A46=0,"",Eksplikatsioon!A46)</f>
        <v>01</v>
      </c>
      <c r="B44" s="56" t="str">
        <f>IF(Eksplikatsioon!B46=0,"",Eksplikatsioon!B46)</f>
        <v>139</v>
      </c>
      <c r="C44" s="23" t="str">
        <f>IF(Eksplikatsioon!C46=0,"",Eksplikatsioon!C46)</f>
        <v>ÜÜRITAV PIND</v>
      </c>
      <c r="D44" s="23" t="str">
        <f>IF(Eksplikatsioon!D46=0,"",Eksplikatsioon!D46)</f>
        <v>Kabinet/Büroo</v>
      </c>
      <c r="E44" s="54">
        <f>IF(Eksplikatsioon!F46=0,"",Eksplikatsioon!F46)</f>
        <v>6.8</v>
      </c>
      <c r="F44" s="23" t="str">
        <f>IF(Eksplikatsioon!H46=0,"",Eksplikatsioon!H46)</f>
        <v/>
      </c>
      <c r="G44" s="23" t="str">
        <f>IF(Eksplikatsioon!J46=0,"",Eksplikatsioon!J46)</f>
        <v>Ainukasutuses pind</v>
      </c>
      <c r="H44" s="23" t="str">
        <f>IF(Eksplikatsioon!K46=0,"",Eksplikatsioon!K46)</f>
        <v>Põllumajandus- ja Toiduamet</v>
      </c>
      <c r="I44" s="23" t="str">
        <f>IF(Eksplikatsioon!L46=0,"",Eksplikatsioon!L46)</f>
        <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7" t="str">
        <f t="shared" si="5"/>
        <v/>
      </c>
      <c r="AX44" s="37" t="str">
        <f t="shared" si="6"/>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7"/>
        <v/>
      </c>
      <c r="BD44" s="45" t="str">
        <f t="shared" ca="1" si="8"/>
        <v/>
      </c>
      <c r="BF44" s="36"/>
      <c r="BG44" s="36"/>
    </row>
    <row r="45" spans="1:59" x14ac:dyDescent="0.25">
      <c r="A45" s="23" t="str">
        <f>IF(Eksplikatsioon!A47=0,"",Eksplikatsioon!A47)</f>
        <v>01</v>
      </c>
      <c r="B45" s="56" t="str">
        <f>IF(Eksplikatsioon!B47=0,"",Eksplikatsioon!B47)</f>
        <v>140</v>
      </c>
      <c r="C45" s="23" t="str">
        <f>IF(Eksplikatsioon!C47=0,"",Eksplikatsioon!C47)</f>
        <v>ÜÜRITAV PIND</v>
      </c>
      <c r="D45" s="23" t="str">
        <f>IF(Eksplikatsioon!D47=0,"",Eksplikatsioon!D47)</f>
        <v>Kabinet/Büroo</v>
      </c>
      <c r="E45" s="54">
        <f>IF(Eksplikatsioon!F47=0,"",Eksplikatsioon!F47)</f>
        <v>6.9</v>
      </c>
      <c r="F45" s="23" t="str">
        <f>IF(Eksplikatsioon!H47=0,"",Eksplikatsioon!H47)</f>
        <v/>
      </c>
      <c r="G45" s="23" t="str">
        <f>IF(Eksplikatsioon!J47=0,"",Eksplikatsioon!J47)</f>
        <v>Ainukasutuses pind</v>
      </c>
      <c r="H45" s="23" t="str">
        <f>IF(Eksplikatsioon!K47=0,"",Eksplikatsioon!K47)</f>
        <v>Põllumajandus- ja Toiduamet</v>
      </c>
      <c r="I45" s="23" t="str">
        <f>IF(Eksplikatsioon!L47=0,"",Eksplikatsioon!L47)</f>
        <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5"/>
        <v/>
      </c>
      <c r="AX45" s="37" t="str">
        <f t="shared" si="6"/>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7"/>
        <v/>
      </c>
      <c r="BD45" s="45" t="str">
        <f t="shared" ca="1" si="8"/>
        <v/>
      </c>
      <c r="BF45" s="36"/>
      <c r="BG45" s="36"/>
    </row>
    <row r="46" spans="1:59" x14ac:dyDescent="0.25">
      <c r="A46" s="23" t="str">
        <f>IF(Eksplikatsioon!A48=0,"",Eksplikatsioon!A48)</f>
        <v>01</v>
      </c>
      <c r="B46" s="56" t="str">
        <f>IF(Eksplikatsioon!B48=0,"",Eksplikatsioon!B48)</f>
        <v>141</v>
      </c>
      <c r="C46" s="23" t="str">
        <f>IF(Eksplikatsioon!C48=0,"",Eksplikatsioon!C48)</f>
        <v>ÜÜRITAV PIND</v>
      </c>
      <c r="D46" s="23" t="str">
        <f>IF(Eksplikatsioon!D48=0,"",Eksplikatsioon!D48)</f>
        <v>Hoiuruum/Ladu</v>
      </c>
      <c r="E46" s="54">
        <f>IF(Eksplikatsioon!F48=0,"",Eksplikatsioon!F48)</f>
        <v>11.7</v>
      </c>
      <c r="F46" s="23" t="str">
        <f>IF(Eksplikatsioon!H48=0,"",Eksplikatsioon!H48)</f>
        <v/>
      </c>
      <c r="G46" s="23" t="str">
        <f>IF(Eksplikatsioon!J48=0,"",Eksplikatsioon!J48)</f>
        <v>Ainukasutuses pind</v>
      </c>
      <c r="H46" s="23" t="str">
        <f>IF(Eksplikatsioon!K48=0,"",Eksplikatsioon!K48)</f>
        <v>Põllumajandus- ja Toiduamet</v>
      </c>
      <c r="I46" s="23" t="str">
        <f>IF(Eksplikatsioon!L48=0,"",Eksplikatsioon!L48)</f>
        <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5"/>
        <v/>
      </c>
      <c r="AX46" s="37" t="str">
        <f t="shared" si="6"/>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7"/>
        <v/>
      </c>
      <c r="BD46" s="45" t="str">
        <f t="shared" ca="1" si="8"/>
        <v/>
      </c>
      <c r="BF46" s="36"/>
      <c r="BG46" s="36"/>
    </row>
    <row r="47" spans="1:59" x14ac:dyDescent="0.25">
      <c r="A47" s="23" t="str">
        <f>IF(Eksplikatsioon!A49=0,"",Eksplikatsioon!A49)</f>
        <v>01</v>
      </c>
      <c r="B47" s="56" t="str">
        <f>IF(Eksplikatsioon!B49=0,"",Eksplikatsioon!B49)</f>
        <v>142</v>
      </c>
      <c r="C47" s="23" t="str">
        <f>IF(Eksplikatsioon!C49=0,"",Eksplikatsioon!C49)</f>
        <v>ÜÜRITAV PIND</v>
      </c>
      <c r="D47" s="23" t="str">
        <f>IF(Eksplikatsioon!D49=0,"",Eksplikatsioon!D49)</f>
        <v>Hoiuruum/Ladu</v>
      </c>
      <c r="E47" s="54">
        <f>IF(Eksplikatsioon!F49=0,"",Eksplikatsioon!F49)</f>
        <v>11.3</v>
      </c>
      <c r="F47" s="23" t="str">
        <f>IF(Eksplikatsioon!H49=0,"",Eksplikatsioon!H49)</f>
        <v/>
      </c>
      <c r="G47" s="23" t="str">
        <f>IF(Eksplikatsioon!J49=0,"",Eksplikatsioon!J49)</f>
        <v>Ainukasutuses pind</v>
      </c>
      <c r="H47" s="23" t="str">
        <f>IF(Eksplikatsioon!K49=0,"",Eksplikatsioon!K49)</f>
        <v>Keskkonnaamet</v>
      </c>
      <c r="I47" s="23" t="str">
        <f>IF(Eksplikatsioon!L49=0,"",Eksplikatsioon!L49)</f>
        <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5"/>
        <v/>
      </c>
      <c r="AX47" s="37" t="str">
        <f t="shared" si="6"/>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7"/>
        <v/>
      </c>
      <c r="BD47" s="45" t="str">
        <f t="shared" ca="1" si="8"/>
        <v/>
      </c>
      <c r="BF47" s="36"/>
      <c r="BG47" s="36"/>
    </row>
    <row r="48" spans="1:59" x14ac:dyDescent="0.25">
      <c r="A48" s="23" t="str">
        <f>IF(Eksplikatsioon!A50=0,"",Eksplikatsioon!A50)</f>
        <v>01</v>
      </c>
      <c r="B48" s="56" t="str">
        <f>IF(Eksplikatsioon!B50=0,"",Eksplikatsioon!B50)</f>
        <v>143</v>
      </c>
      <c r="C48" s="23" t="str">
        <f>IF(Eksplikatsioon!C50=0,"",Eksplikatsioon!C50)</f>
        <v>ÜÜRITAV PIND</v>
      </c>
      <c r="D48" s="23" t="str">
        <f>IF(Eksplikatsioon!D50=0,"",Eksplikatsioon!D50)</f>
        <v>Abiruum</v>
      </c>
      <c r="E48" s="54">
        <f>IF(Eksplikatsioon!F50=0,"",Eksplikatsioon!F50)</f>
        <v>1.1000000000000001</v>
      </c>
      <c r="F48" s="23" t="str">
        <f>IF(Eksplikatsioon!H50=0,"",Eksplikatsioon!H50)</f>
        <v/>
      </c>
      <c r="G48" s="23" t="str">
        <f>IF(Eksplikatsioon!J50=0,"",Eksplikatsioon!J50)</f>
        <v>Ainukasutuses pind</v>
      </c>
      <c r="H48" s="23" t="str">
        <f>IF(Eksplikatsioon!K50=0,"",Eksplikatsioon!K50)</f>
        <v>Rahandusministeerium</v>
      </c>
      <c r="I48" s="23" t="str">
        <f>IF(Eksplikatsioon!L50=0,"",Eksplikatsioon!L50)</f>
        <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7" t="str">
        <f t="shared" si="5"/>
        <v/>
      </c>
      <c r="AX48" s="37" t="str">
        <f t="shared" si="6"/>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7"/>
        <v/>
      </c>
      <c r="BD48" s="45" t="str">
        <f t="shared" ca="1" si="8"/>
        <v/>
      </c>
      <c r="BF48" s="36"/>
      <c r="BG48" s="36"/>
    </row>
    <row r="49" spans="1:59" x14ac:dyDescent="0.25">
      <c r="A49" s="23" t="str">
        <f>IF(Eksplikatsioon!A51=0,"",Eksplikatsioon!A51)</f>
        <v>01</v>
      </c>
      <c r="B49" s="56" t="str">
        <f>IF(Eksplikatsioon!B51=0,"",Eksplikatsioon!B51)</f>
        <v>144</v>
      </c>
      <c r="C49" s="23" t="str">
        <f>IF(Eksplikatsioon!C51=0,"",Eksplikatsioon!C51)</f>
        <v>ÜÜRITAV PIND</v>
      </c>
      <c r="D49" s="23" t="str">
        <f>IF(Eksplikatsioon!D51=0,"",Eksplikatsioon!D51)</f>
        <v>Abiruum</v>
      </c>
      <c r="E49" s="54">
        <f>IF(Eksplikatsioon!F51=0,"",Eksplikatsioon!F51)</f>
        <v>2.9</v>
      </c>
      <c r="F49" s="23" t="str">
        <f>IF(Eksplikatsioon!H51=0,"",Eksplikatsioon!H51)</f>
        <v/>
      </c>
      <c r="G49" s="23" t="str">
        <f>IF(Eksplikatsioon!J51=0,"",Eksplikatsioon!J51)</f>
        <v>Ainukasutuses pind</v>
      </c>
      <c r="H49" s="23" t="str">
        <f>IF(Eksplikatsioon!K51=0,"",Eksplikatsioon!K51)</f>
        <v>Keskkonnaamet</v>
      </c>
      <c r="I49" s="23" t="str">
        <f>IF(Eksplikatsioon!L51=0,"",Eksplikatsioon!L51)</f>
        <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6"/>
      <c r="BG49" s="36"/>
    </row>
    <row r="50" spans="1:59" x14ac:dyDescent="0.25">
      <c r="A50" s="23" t="str">
        <f>IF(Eksplikatsioon!A52=0,"",Eksplikatsioon!A52)</f>
        <v>01</v>
      </c>
      <c r="B50" s="56" t="str">
        <f>IF(Eksplikatsioon!B52=0,"",Eksplikatsioon!B52)</f>
        <v>145</v>
      </c>
      <c r="C50" s="23" t="str">
        <f>IF(Eksplikatsioon!C52=0,"",Eksplikatsioon!C52)</f>
        <v>ÜÜRITAV PIND</v>
      </c>
      <c r="D50" s="23" t="str">
        <f>IF(Eksplikatsioon!D52=0,"",Eksplikatsioon!D52)</f>
        <v>Jäätmed</v>
      </c>
      <c r="E50" s="54">
        <f>IF(Eksplikatsioon!F52=0,"",Eksplikatsioon!F52)</f>
        <v>8.8000000000000007</v>
      </c>
      <c r="F50" s="23" t="str">
        <f>IF(Eksplikatsioon!H52=0,"",Eksplikatsioon!H52)</f>
        <v/>
      </c>
      <c r="G50" s="23" t="str">
        <f>IF(Eksplikatsioon!J52=0,"",Eksplikatsioon!J52)</f>
        <v>Ühiskasutuses hoone pind</v>
      </c>
      <c r="H50" s="23" t="str">
        <f>IF(Eksplikatsioon!K52=0,"",Eksplikatsioon!K52)</f>
        <v/>
      </c>
      <c r="I50" s="23" t="str">
        <f>IF(Eksplikatsioon!L52=0,"",Eksplikatsioon!L52)</f>
        <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row>
    <row r="51" spans="1:59" x14ac:dyDescent="0.25">
      <c r="A51" s="23" t="str">
        <f>IF(Eksplikatsioon!A53=0,"",Eksplikatsioon!A53)</f>
        <v>02</v>
      </c>
      <c r="B51" s="56" t="str">
        <f>IF(Eksplikatsioon!B53=0,"",Eksplikatsioon!B53)</f>
        <v>201</v>
      </c>
      <c r="C51" s="23" t="str">
        <f>IF(Eksplikatsioon!C53=0,"",Eksplikatsioon!C53)</f>
        <v>VERTIKAALSETE ÜHENDUSTEEDE PIND</v>
      </c>
      <c r="D51" s="23" t="str">
        <f>IF(Eksplikatsioon!D53=0,"",Eksplikatsioon!D53)</f>
        <v>Trepp/Trepikoda</v>
      </c>
      <c r="E51" s="54">
        <f>IF(Eksplikatsioon!F53=0,"",Eksplikatsioon!F53)</f>
        <v>18.2</v>
      </c>
      <c r="F51" s="23" t="str">
        <f>IF(Eksplikatsioon!H53=0,"",Eksplikatsioon!H53)</f>
        <v/>
      </c>
      <c r="G51" s="23" t="str">
        <f>IF(Eksplikatsioon!J53=0,"",Eksplikatsioon!J53)</f>
        <v/>
      </c>
      <c r="H51" s="23" t="str">
        <f>IF(Eksplikatsioon!K53=0,"",Eksplikatsioon!K53)</f>
        <v/>
      </c>
      <c r="I51" s="23" t="str">
        <f>IF(Eksplikatsioon!L53=0,"",Eksplikatsioon!L53)</f>
        <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x14ac:dyDescent="0.25">
      <c r="A52" s="23" t="str">
        <f>IF(Eksplikatsioon!A54=0,"",Eksplikatsioon!A54)</f>
        <v>02</v>
      </c>
      <c r="B52" s="56" t="str">
        <f>IF(Eksplikatsioon!B54=0,"",Eksplikatsioon!B54)</f>
        <v>202</v>
      </c>
      <c r="C52" s="23" t="str">
        <f>IF(Eksplikatsioon!C54=0,"",Eksplikatsioon!C54)</f>
        <v>ÜÜRITAV PIND</v>
      </c>
      <c r="D52" s="23" t="str">
        <f>IF(Eksplikatsioon!D54=0,"",Eksplikatsioon!D54)</f>
        <v>Koridor</v>
      </c>
      <c r="E52" s="54">
        <f>IF(Eksplikatsioon!F54=0,"",Eksplikatsioon!F54)</f>
        <v>10.5</v>
      </c>
      <c r="F52" s="23" t="str">
        <f>IF(Eksplikatsioon!H54=0,"",Eksplikatsioon!H54)</f>
        <v/>
      </c>
      <c r="G52" s="23" t="str">
        <f>IF(Eksplikatsioon!J54=0,"",Eksplikatsioon!J54)</f>
        <v>Ühiskasutuses hoone pind</v>
      </c>
      <c r="H52" s="23" t="str">
        <f>IF(Eksplikatsioon!K54=0,"",Eksplikatsioon!K54)</f>
        <v/>
      </c>
      <c r="I52" s="23" t="str">
        <f>IF(Eksplikatsioon!L54=0,"",Eksplikatsioon!L54)</f>
        <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row>
    <row r="53" spans="1:59" x14ac:dyDescent="0.25">
      <c r="A53" s="23" t="str">
        <f>IF(Eksplikatsioon!A55=0,"",Eksplikatsioon!A55)</f>
        <v>02</v>
      </c>
      <c r="B53" s="56" t="str">
        <f>IF(Eksplikatsioon!B55=0,"",Eksplikatsioon!B55)</f>
        <v>203</v>
      </c>
      <c r="C53" s="23" t="str">
        <f>IF(Eksplikatsioon!C55=0,"",Eksplikatsioon!C55)</f>
        <v>VERTIKAALSETE ÜHENDUSTEEDE PIND</v>
      </c>
      <c r="D53" s="23" t="str">
        <f>IF(Eksplikatsioon!D55=0,"",Eksplikatsioon!D55)</f>
        <v>Lift</v>
      </c>
      <c r="E53" s="54">
        <f>IF(Eksplikatsioon!F55=0,"",Eksplikatsioon!F55)</f>
        <v>4.0999999999999996</v>
      </c>
      <c r="F53" s="23" t="str">
        <f>IF(Eksplikatsioon!H55=0,"",Eksplikatsioon!H55)</f>
        <v/>
      </c>
      <c r="G53" s="23" t="str">
        <f>IF(Eksplikatsioon!J55=0,"",Eksplikatsioon!J55)</f>
        <v/>
      </c>
      <c r="H53" s="23" t="str">
        <f>IF(Eksplikatsioon!K55=0,"",Eksplikatsioon!K55)</f>
        <v/>
      </c>
      <c r="I53" s="23" t="str">
        <f>IF(Eksplikatsioon!L55=0,"",Eksplikatsioon!L55)</f>
        <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x14ac:dyDescent="0.25">
      <c r="A54" s="23" t="str">
        <f>IF(Eksplikatsioon!A56=0,"",Eksplikatsioon!A56)</f>
        <v>02</v>
      </c>
      <c r="B54" s="56" t="str">
        <f>IF(Eksplikatsioon!B56=0,"",Eksplikatsioon!B56)</f>
        <v>204</v>
      </c>
      <c r="C54" s="23" t="str">
        <f>IF(Eksplikatsioon!C56=0,"",Eksplikatsioon!C56)</f>
        <v>ÜÜRITAV PIND</v>
      </c>
      <c r="D54" s="23" t="str">
        <f>IF(Eksplikatsioon!D56=0,"",Eksplikatsioon!D56)</f>
        <v>Kabinet/Büroo</v>
      </c>
      <c r="E54" s="54">
        <f>IF(Eksplikatsioon!F56=0,"",Eksplikatsioon!F56)</f>
        <v>20.399999999999999</v>
      </c>
      <c r="F54" s="23" t="str">
        <f>IF(Eksplikatsioon!H56=0,"",Eksplikatsioon!H56)</f>
        <v/>
      </c>
      <c r="G54" s="23" t="str">
        <f>IF(Eksplikatsioon!J56=0,"",Eksplikatsioon!J56)</f>
        <v>Ainukasutuses pind</v>
      </c>
      <c r="H54" s="23" t="str">
        <f>IF(Eksplikatsioon!K56=0,"",Eksplikatsioon!K56)</f>
        <v>Põllumajanduse Registrite ja Informatsiooni Amet</v>
      </c>
      <c r="I54" s="23" t="str">
        <f>IF(Eksplikatsioon!L56=0,"",Eksplikatsioon!L56)</f>
        <v/>
      </c>
      <c r="J54" s="29" t="str">
        <f>IFERROR(IF($G54=Tabelid!$L$6,Eksplikatsioon!O56/SUM(Eksplikatsioon!$O56:'Eksplikatsioon'!$AG56),IF($G54=Tabelid!$L$4,IFERROR(SUMIFS($E:$E,$G:$G,Tabelid!$L$1,$C:$C,Tabelid!$J$4,$H:$H,J$2,$A:$A,$A54)/SUMIFS($E:$E,$G:$G,Tabelid!$L$1,$C:$C,Tabelid!$J$4,$A:$A,$A54),0),IF($G54=Tabelid!$L$5,IFERROR(SUMIFS($E:$E,$G:$G,Tabelid!$L$1,$C:$C,Tabelid!$J$4,$H:$H,J$2)/SUMIFS($E:$E,$G:$G,Tabelid!$L$1,$C:$C,Tabelid!$J$4),0),""))),"")</f>
        <v/>
      </c>
      <c r="K54" s="29" t="str">
        <f>IFERROR(IF($G54=Tabelid!$L$6,Eksplikatsioon!P56/SUM(Eksplikatsioon!$O56:'Eksplikatsioon'!$AG56),IF($G54=Tabelid!$L$4,IFERROR(SUMIFS($E:$E,$G:$G,Tabelid!$L$1,$C:$C,Tabelid!$J$4,$H:$H,K$2,$A:$A,$A54)/SUMIFS($E:$E,$G:$G,Tabelid!$L$1,$C:$C,Tabelid!$J$4,$A:$A,$A54),0),IF($G54=Tabelid!$L$5,IFERROR(SUMIFS($E:$E,$G:$G,Tabelid!$L$1,$C:$C,Tabelid!$J$4,$H:$H,K$2)/SUMIFS($E:$E,$G:$G,Tabelid!$L$1,$C:$C,Tabelid!$J$4),0),""))),"")</f>
        <v/>
      </c>
      <c r="L54" s="29" t="str">
        <f>IFERROR(IF($G54=Tabelid!$L$6,Eksplikatsioon!Q56/SUM(Eksplikatsioon!$O56:'Eksplikatsioon'!$AG56),IF($G54=Tabelid!$L$4,IFERROR(SUMIFS($E:$E,$G:$G,Tabelid!$L$1,$C:$C,Tabelid!$J$4,$H:$H,L$2,$A:$A,$A54)/SUMIFS($E:$E,$G:$G,Tabelid!$L$1,$C:$C,Tabelid!$J$4,$A:$A,$A54),0),IF($G54=Tabelid!$L$5,IFERROR(SUMIFS($E:$E,$G:$G,Tabelid!$L$1,$C:$C,Tabelid!$J$4,$H:$H,L$2)/SUMIFS($E:$E,$G:$G,Tabelid!$L$1,$C:$C,Tabelid!$J$4),0),""))),"")</f>
        <v/>
      </c>
      <c r="M54" s="29" t="str">
        <f>IFERROR(IF($G54=Tabelid!$L$6,Eksplikatsioon!R56/SUM(Eksplikatsioon!$O56:'Eksplikatsioon'!$AG56),IF($G54=Tabelid!$L$4,IFERROR(SUMIFS($E:$E,$G:$G,Tabelid!$L$1,$C:$C,Tabelid!$J$4,$H:$H,M$2,$A:$A,$A54)/SUMIFS($E:$E,$G:$G,Tabelid!$L$1,$C:$C,Tabelid!$J$4,$A:$A,$A54),0),IF($G54=Tabelid!$L$5,IFERROR(SUMIFS($E:$E,$G:$G,Tabelid!$L$1,$C:$C,Tabelid!$J$4,$H:$H,M$2)/SUMIFS($E:$E,$G:$G,Tabelid!$L$1,$C:$C,Tabelid!$J$4),0),""))),"")</f>
        <v/>
      </c>
      <c r="N54" s="29" t="str">
        <f>IFERROR(IF($G54=Tabelid!$L$6,Eksplikatsioon!S56/SUM(Eksplikatsioon!$O56:'Eksplikatsioon'!$AG56),IF($G54=Tabelid!$L$4,IFERROR(SUMIFS($E:$E,$G:$G,Tabelid!$L$1,$C:$C,Tabelid!$J$4,$H:$H,N$2,$A:$A,$A54)/SUMIFS($E:$E,$G:$G,Tabelid!$L$1,$C:$C,Tabelid!$J$4,$A:$A,$A54),0),IF($G54=Tabelid!$L$5,IFERROR(SUMIFS($E:$E,$G:$G,Tabelid!$L$1,$C:$C,Tabelid!$J$4,$H:$H,N$2)/SUMIFS($E:$E,$G:$G,Tabelid!$L$1,$C:$C,Tabelid!$J$4),0),""))),"")</f>
        <v/>
      </c>
      <c r="O54" s="29" t="str">
        <f>IFERROR(IF($G54=Tabelid!$L$6,Eksplikatsioon!T56/SUM(Eksplikatsioon!$O56:'Eksplikatsioon'!$AG56),IF($G54=Tabelid!$L$4,IFERROR(SUMIFS($E:$E,$G:$G,Tabelid!$L$1,$C:$C,Tabelid!$J$4,$H:$H,O$2,$A:$A,$A54)/SUMIFS($E:$E,$G:$G,Tabelid!$L$1,$C:$C,Tabelid!$J$4,$A:$A,$A54),0),IF($G54=Tabelid!$L$5,IFERROR(SUMIFS($E:$E,$G:$G,Tabelid!$L$1,$C:$C,Tabelid!$J$4,$H:$H,O$2)/SUMIFS($E:$E,$G:$G,Tabelid!$L$1,$C:$C,Tabelid!$J$4),0),""))),"")</f>
        <v/>
      </c>
      <c r="P54" s="29" t="str">
        <f>IFERROR(IF($G54=Tabelid!$L$6,Eksplikatsioon!U56/SUM(Eksplikatsioon!$O56:'Eksplikatsioon'!$AG56),IF($G54=Tabelid!$L$4,IFERROR(SUMIFS($E:$E,$G:$G,Tabelid!$L$1,$C:$C,Tabelid!$J$4,$H:$H,P$2,$A:$A,$A54)/SUMIFS($E:$E,$G:$G,Tabelid!$L$1,$C:$C,Tabelid!$J$4,$A:$A,$A54),0),IF($G54=Tabelid!$L$5,IFERROR(SUMIFS($E:$E,$G:$G,Tabelid!$L$1,$C:$C,Tabelid!$J$4,$H:$H,P$2)/SUMIFS($E:$E,$G:$G,Tabelid!$L$1,$C:$C,Tabelid!$J$4),0),""))),"")</f>
        <v/>
      </c>
      <c r="Q54" s="29" t="str">
        <f>IFERROR(IF($G54=Tabelid!$L$6,Eksplikatsioon!V56/SUM(Eksplikatsioon!$O56:'Eksplikatsioon'!$AG56),IF($G54=Tabelid!$L$4,IFERROR(SUMIFS($E:$E,$G:$G,Tabelid!$L$1,$C:$C,Tabelid!$J$4,$H:$H,Q$2,$A:$A,$A54)/SUMIFS($E:$E,$G:$G,Tabelid!$L$1,$C:$C,Tabelid!$J$4,$A:$A,$A54),0),IF($G54=Tabelid!$L$5,IFERROR(SUMIFS($E:$E,$G:$G,Tabelid!$L$1,$C:$C,Tabelid!$J$4,$H:$H,Q$2)/SUMIFS($E:$E,$G:$G,Tabelid!$L$1,$C:$C,Tabelid!$J$4),0),""))),"")</f>
        <v/>
      </c>
      <c r="R54" s="29" t="str">
        <f>IFERROR(IF($G54=Tabelid!$L$6,Eksplikatsioon!W56/SUM(Eksplikatsioon!$O56:'Eksplikatsioon'!$AG56),IF($G54=Tabelid!$L$4,IFERROR(SUMIFS($E:$E,$G:$G,Tabelid!$L$1,$C:$C,Tabelid!$J$4,$H:$H,R$2,$A:$A,$A54)/SUMIFS($E:$E,$G:$G,Tabelid!$L$1,$C:$C,Tabelid!$J$4,$A:$A,$A54),0),IF($G54=Tabelid!$L$5,IFERROR(SUMIFS($E:$E,$G:$G,Tabelid!$L$1,$C:$C,Tabelid!$J$4,$H:$H,R$2)/SUMIFS($E:$E,$G:$G,Tabelid!$L$1,$C:$C,Tabelid!$J$4),0),""))),"")</f>
        <v/>
      </c>
      <c r="S54" s="29" t="str">
        <f>IFERROR(IF($G54=Tabelid!$L$6,Eksplikatsioon!X56/SUM(Eksplikatsioon!$O56:'Eksplikatsioon'!$AG56),IF($G54=Tabelid!$L$4,IFERROR(SUMIFS($E:$E,$G:$G,Tabelid!$L$1,$C:$C,Tabelid!$J$4,$H:$H,S$2,$A:$A,$A54)/SUMIFS($E:$E,$G:$G,Tabelid!$L$1,$C:$C,Tabelid!$J$4,$A:$A,$A54),0),IF($G54=Tabelid!$L$5,IFERROR(SUMIFS($E:$E,$G:$G,Tabelid!$L$1,$C:$C,Tabelid!$J$4,$H:$H,S$2)/SUMIFS($E:$E,$G:$G,Tabelid!$L$1,$C:$C,Tabelid!$J$4),0),""))),"")</f>
        <v/>
      </c>
      <c r="T54" s="29" t="str">
        <f>IFERROR(IF($G54=Tabelid!$L$6,Eksplikatsioon!Y56/SUM(Eksplikatsioon!$O56:'Eksplikatsioon'!$AG56),IF($G54=Tabelid!$L$4,IFERROR(SUMIFS($E:$E,$G:$G,Tabelid!$L$1,$C:$C,Tabelid!$J$4,$H:$H,T$2,$A:$A,$A54)/SUMIFS($E:$E,$G:$G,Tabelid!$L$1,$C:$C,Tabelid!$J$4,$A:$A,$A54),0),IF($G54=Tabelid!$L$5,IFERROR(SUMIFS($E:$E,$G:$G,Tabelid!$L$1,$C:$C,Tabelid!$J$4,$H:$H,T$2)/SUMIFS($E:$E,$G:$G,Tabelid!$L$1,$C:$C,Tabelid!$J$4),0),""))),"")</f>
        <v/>
      </c>
      <c r="U54" s="29" t="str">
        <f>IFERROR(IF($G54=Tabelid!$L$6,Eksplikatsioon!Z56/SUM(Eksplikatsioon!$O56:'Eksplikatsioon'!$AG56),IF($G54=Tabelid!$L$4,IFERROR(SUMIFS($E:$E,$G:$G,Tabelid!$L$1,$C:$C,Tabelid!$J$4,$H:$H,U$2,$A:$A,$A54)/SUMIFS($E:$E,$G:$G,Tabelid!$L$1,$C:$C,Tabelid!$J$4,$A:$A,$A54),0),IF($G54=Tabelid!$L$5,IFERROR(SUMIFS($E:$E,$G:$G,Tabelid!$L$1,$C:$C,Tabelid!$J$4,$H:$H,U$2)/SUMIFS($E:$E,$G:$G,Tabelid!$L$1,$C:$C,Tabelid!$J$4),0),""))),"")</f>
        <v/>
      </c>
      <c r="V54" s="29"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29"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29"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29"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29"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29"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29"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29" t="str">
        <f>IFERROR(IF($G54=Tabelid!$L$6,$E54*J54,IFERROR($E54*J54/SUM($J54:$AB54)*(Eksplikatsioon!O56)/SUMPRODUCT($J54:$AB54,Eksplikatsioon!$O56:$AG56),"")),"")</f>
        <v/>
      </c>
      <c r="AD54" s="29" t="str">
        <f>IFERROR(IF($G54=Tabelid!$L$6,$E54*K54,IFERROR($E54*K54/SUM($J54:$AB54)*(Eksplikatsioon!P56)/SUMPRODUCT($J54:$AB54,Eksplikatsioon!$O56:$AG56),"")),"")</f>
        <v/>
      </c>
      <c r="AE54" s="29" t="str">
        <f>IFERROR(IF($G54=Tabelid!$L$6,$E54*L54,IFERROR($E54*L54/SUM($J54:$AB54)*(Eksplikatsioon!Q56)/SUMPRODUCT($J54:$AB54,Eksplikatsioon!$O56:$AG56),"")),"")</f>
        <v/>
      </c>
      <c r="AF54" s="29" t="str">
        <f>IFERROR(IF($G54=Tabelid!$L$6,$E54*M54,IFERROR($E54*M54/SUM($J54:$AB54)*(Eksplikatsioon!R56)/SUMPRODUCT($J54:$AB54,Eksplikatsioon!$O56:$AG56),"")),"")</f>
        <v/>
      </c>
      <c r="AG54" s="29" t="str">
        <f>IFERROR(IF($G54=Tabelid!$L$6,$E54*N54,IFERROR($E54*N54/SUM($J54:$AB54)*(Eksplikatsioon!S56)/SUMPRODUCT($J54:$AB54,Eksplikatsioon!$O56:$AG56),"")),"")</f>
        <v/>
      </c>
      <c r="AH54" s="29" t="str">
        <f>IFERROR(IF($G54=Tabelid!$L$6,$E54*O54,IFERROR($E54*O54/SUM($J54:$AB54)*(Eksplikatsioon!T56)/SUMPRODUCT($J54:$AB54,Eksplikatsioon!$O56:$AG56),"")),"")</f>
        <v/>
      </c>
      <c r="AI54" s="29" t="str">
        <f>IFERROR(IF($G54=Tabelid!$L$6,$E54*P54,IFERROR($E54*P54/SUM($J54:$AB54)*(Eksplikatsioon!U56)/SUMPRODUCT($J54:$AB54,Eksplikatsioon!$O56:$AG56),"")),"")</f>
        <v/>
      </c>
      <c r="AJ54" s="29" t="str">
        <f>IFERROR(IF($G54=Tabelid!$L$6,$E54*Q54,IFERROR($E54*Q54/SUM($J54:$AB54)*(Eksplikatsioon!V56)/SUMPRODUCT($J54:$AB54,Eksplikatsioon!$O56:$AG56),"")),"")</f>
        <v/>
      </c>
      <c r="AK54" s="29" t="str">
        <f>IFERROR(IF($G54=Tabelid!$L$6,$E54*R54,IFERROR($E54*R54/SUM($J54:$AB54)*(Eksplikatsioon!W56)/SUMPRODUCT($J54:$AB54,Eksplikatsioon!$O56:$AG56),"")),"")</f>
        <v/>
      </c>
      <c r="AL54" s="29" t="str">
        <f>IFERROR(IF($G54=Tabelid!$L$6,$E54*S54,IFERROR($E54*S54/SUM($J54:$AB54)*(Eksplikatsioon!X56)/SUMPRODUCT($J54:$AB54,Eksplikatsioon!$O56:$AG56),"")),"")</f>
        <v/>
      </c>
      <c r="AM54" s="29" t="str">
        <f>IFERROR(IF($G54=Tabelid!$L$6,$E54*T54,IFERROR($E54*T54/SUM($J54:$AB54)*(Eksplikatsioon!Y56)/SUMPRODUCT($J54:$AB54,Eksplikatsioon!$O56:$AG56),"")),"")</f>
        <v/>
      </c>
      <c r="AN54" s="29" t="str">
        <f>IFERROR(IF($G54=Tabelid!$L$6,$E54*U54,IFERROR($E54*U54/SUM($J54:$AB54)*(Eksplikatsioon!Z56)/SUMPRODUCT($J54:$AB54,Eksplikatsioon!$O56:$AG56),"")),"")</f>
        <v/>
      </c>
      <c r="AO54" s="29" t="str">
        <f>IFERROR(IF($G54=Tabelid!$L$6,$E54*V54,IFERROR($E54*V54/SUM($J54:$AB54)*(Eksplikatsioon!AA56)/SUMPRODUCT($J54:$AB54,Eksplikatsioon!$O56:$AG56),"")),"")</f>
        <v/>
      </c>
      <c r="AP54" s="29" t="str">
        <f>IFERROR(IF($G54=Tabelid!$L$6,$E54*W54,IFERROR($E54*W54/SUM($J54:$AB54)*(Eksplikatsioon!AB56)/SUMPRODUCT($J54:$AB54,Eksplikatsioon!$O56:$AG56),"")),"")</f>
        <v/>
      </c>
      <c r="AQ54" s="29" t="str">
        <f>IFERROR(IF($G54=Tabelid!$L$6,$E54*X54,IFERROR($E54*X54/SUM($J54:$AB54)*(Eksplikatsioon!AC56)/SUMPRODUCT($J54:$AB54,Eksplikatsioon!$O56:$AG56),"")),"")</f>
        <v/>
      </c>
      <c r="AR54" s="29" t="str">
        <f>IFERROR(IF($G54=Tabelid!$L$6,$E54*Y54,IFERROR($E54*Y54/SUM($J54:$AB54)*(Eksplikatsioon!AD56)/SUMPRODUCT($J54:$AB54,Eksplikatsioon!$O56:$AG56),"")),"")</f>
        <v/>
      </c>
      <c r="AS54" s="29" t="str">
        <f>IFERROR(IF($G54=Tabelid!$L$6,$E54*Z54,IFERROR($E54*Z54/SUM($J54:$AB54)*(Eksplikatsioon!AE56)/SUMPRODUCT($J54:$AB54,Eksplikatsioon!$O56:$AG56),"")),"")</f>
        <v/>
      </c>
      <c r="AT54" s="29" t="str">
        <f>IFERROR(IF($G54=Tabelid!$L$6,$E54*AA54,IFERROR($E54*AA54/SUM($J54:$AB54)*(Eksplikatsioon!AF56)/SUMPRODUCT($J54:$AB54,Eksplikatsioon!$O56:$AG56),"")),"")</f>
        <v/>
      </c>
      <c r="AU54" s="29" t="str">
        <f>IFERROR(IF($G54=Tabelid!$L$6,$E54*AB54,IFERROR($E54*AB54/SUM($J54:$AB54)*(Eksplikatsioon!AG56)/SUMPRODUCT($J54:$AB54,Eksplikatsioon!$O56:$AG56),"")),"")</f>
        <v/>
      </c>
    </row>
    <row r="55" spans="1:59" x14ac:dyDescent="0.25">
      <c r="A55" s="23" t="str">
        <f>IF(Eksplikatsioon!A57=0,"",Eksplikatsioon!A57)</f>
        <v>02</v>
      </c>
      <c r="B55" s="56" t="str">
        <f>IF(Eksplikatsioon!B57=0,"",Eksplikatsioon!B57)</f>
        <v>205</v>
      </c>
      <c r="C55" s="23" t="str">
        <f>IF(Eksplikatsioon!C57=0,"",Eksplikatsioon!C57)</f>
        <v>ÜÜRITAV PIND</v>
      </c>
      <c r="D55" s="23" t="str">
        <f>IF(Eksplikatsioon!D57=0,"",Eksplikatsioon!D57)</f>
        <v>Koridor</v>
      </c>
      <c r="E55" s="54">
        <f>IF(Eksplikatsioon!F57=0,"",Eksplikatsioon!F57)</f>
        <v>40.700000000000003</v>
      </c>
      <c r="F55" s="23" t="str">
        <f>IF(Eksplikatsioon!H57=0,"",Eksplikatsioon!H57)</f>
        <v/>
      </c>
      <c r="G55" s="23" t="str">
        <f>IF(Eksplikatsioon!J57=0,"",Eksplikatsioon!J57)</f>
        <v>Ühiskasutuses hoone pind</v>
      </c>
      <c r="H55" s="23" t="str">
        <f>IF(Eksplikatsioon!K57=0,"",Eksplikatsioon!K57)</f>
        <v/>
      </c>
      <c r="I55" s="23" t="str">
        <f>IF(Eksplikatsioon!L57=0,"",Eksplikatsioon!L57)</f>
        <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x14ac:dyDescent="0.25">
      <c r="A56" s="23" t="str">
        <f>IF(Eksplikatsioon!A58=0,"",Eksplikatsioon!A58)</f>
        <v>02</v>
      </c>
      <c r="B56" s="56" t="str">
        <f>IF(Eksplikatsioon!B58=0,"",Eksplikatsioon!B58)</f>
        <v>205a</v>
      </c>
      <c r="C56" s="23" t="str">
        <f>IF(Eksplikatsioon!C58=0,"",Eksplikatsioon!C58)</f>
        <v>ÜÜRITAV PIND</v>
      </c>
      <c r="D56" s="23" t="str">
        <f>IF(Eksplikatsioon!D58=0,"",Eksplikatsioon!D58)</f>
        <v>Garderoob</v>
      </c>
      <c r="E56" s="54">
        <f>IF(Eksplikatsioon!F58=0,"",Eksplikatsioon!F58)</f>
        <v>2.9</v>
      </c>
      <c r="F56" s="23" t="str">
        <f>IF(Eksplikatsioon!H58=0,"",Eksplikatsioon!H58)</f>
        <v/>
      </c>
      <c r="G56" s="23" t="str">
        <f>IF(Eksplikatsioon!J58=0,"",Eksplikatsioon!J58)</f>
        <v>Ühiskasutuses korruse pind</v>
      </c>
      <c r="H56" s="23" t="str">
        <f>IF(Eksplikatsioon!K58=0,"",Eksplikatsioon!K58)</f>
        <v/>
      </c>
      <c r="I56" s="23" t="str">
        <f>IF(Eksplikatsioon!L58=0,"",Eksplikatsioon!L58)</f>
        <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x14ac:dyDescent="0.25">
      <c r="A57" s="23" t="str">
        <f>IF(Eksplikatsioon!A59=0,"",Eksplikatsioon!A59)</f>
        <v>02</v>
      </c>
      <c r="B57" s="56" t="str">
        <f>IF(Eksplikatsioon!B59=0,"",Eksplikatsioon!B59)</f>
        <v>205b</v>
      </c>
      <c r="C57" s="23" t="str">
        <f>IF(Eksplikatsioon!C59=0,"",Eksplikatsioon!C59)</f>
        <v>ÜÜRITAV PIND</v>
      </c>
      <c r="D57" s="23" t="str">
        <f>IF(Eksplikatsioon!D59=0,"",Eksplikatsioon!D59)</f>
        <v>Abiruum</v>
      </c>
      <c r="E57" s="54">
        <f>IF(Eksplikatsioon!F59=0,"",Eksplikatsioon!F59)</f>
        <v>2.2999999999999998</v>
      </c>
      <c r="F57" s="23" t="str">
        <f>IF(Eksplikatsioon!H59=0,"",Eksplikatsioon!H59)</f>
        <v/>
      </c>
      <c r="G57" s="23" t="str">
        <f>IF(Eksplikatsioon!J59=0,"",Eksplikatsioon!J59)</f>
        <v>Ühiskasutuses korruse pind</v>
      </c>
      <c r="H57" s="23" t="str">
        <f>IF(Eksplikatsioon!K59=0,"",Eksplikatsioon!K59)</f>
        <v/>
      </c>
      <c r="I57" s="23" t="str">
        <f>IF(Eksplikatsioon!L59=0,"",Eksplikatsioon!L59)</f>
        <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row>
    <row r="58" spans="1:59" x14ac:dyDescent="0.25">
      <c r="A58" s="23" t="str">
        <f>IF(Eksplikatsioon!A60=0,"",Eksplikatsioon!A60)</f>
        <v>02</v>
      </c>
      <c r="B58" s="56" t="str">
        <f>IF(Eksplikatsioon!B60=0,"",Eksplikatsioon!B60)</f>
        <v>206</v>
      </c>
      <c r="C58" s="23" t="str">
        <f>IF(Eksplikatsioon!C60=0,"",Eksplikatsioon!C60)</f>
        <v>ÜÜRITAV PIND</v>
      </c>
      <c r="D58" s="23" t="str">
        <f>IF(Eksplikatsioon!D60=0,"",Eksplikatsioon!D60)</f>
        <v>Kabinet/Büroo</v>
      </c>
      <c r="E58" s="54">
        <f>IF(Eksplikatsioon!F60=0,"",Eksplikatsioon!F60)</f>
        <v>34.1</v>
      </c>
      <c r="F58" s="23" t="str">
        <f>IF(Eksplikatsioon!H60=0,"",Eksplikatsioon!H60)</f>
        <v/>
      </c>
      <c r="G58" s="23" t="str">
        <f>IF(Eksplikatsioon!J60=0,"",Eksplikatsioon!J60)</f>
        <v>Ainukasutuses pind</v>
      </c>
      <c r="H58" s="23" t="str">
        <f>IF(Eksplikatsioon!K60=0,"",Eksplikatsioon!K60)</f>
        <v>Põllumajanduse Registrite ja Informatsiooni Amet</v>
      </c>
      <c r="I58" s="23" t="str">
        <f>IF(Eksplikatsioon!L60=0,"",Eksplikatsioon!L60)</f>
        <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x14ac:dyDescent="0.25">
      <c r="A59" s="23" t="str">
        <f>IF(Eksplikatsioon!A61=0,"",Eksplikatsioon!A61)</f>
        <v>02</v>
      </c>
      <c r="B59" s="56" t="str">
        <f>IF(Eksplikatsioon!B61=0,"",Eksplikatsioon!B61)</f>
        <v>208</v>
      </c>
      <c r="C59" s="23" t="str">
        <f>IF(Eksplikatsioon!C61=0,"",Eksplikatsioon!C61)</f>
        <v>ÜÜRITAV PIND</v>
      </c>
      <c r="D59" s="23" t="str">
        <f>IF(Eksplikatsioon!D61=0,"",Eksplikatsioon!D61)</f>
        <v>Kabinet/Büroo</v>
      </c>
      <c r="E59" s="54">
        <f>IF(Eksplikatsioon!F61=0,"",Eksplikatsioon!F61)</f>
        <v>31.3</v>
      </c>
      <c r="F59" s="23" t="str">
        <f>IF(Eksplikatsioon!H61=0,"",Eksplikatsioon!H61)</f>
        <v/>
      </c>
      <c r="G59" s="23" t="str">
        <f>IF(Eksplikatsioon!J61=0,"",Eksplikatsioon!J61)</f>
        <v>Ainukasutuses pind</v>
      </c>
      <c r="H59" s="23" t="str">
        <f>IF(Eksplikatsioon!K61=0,"",Eksplikatsioon!K61)</f>
        <v>Põllumajanduse Registrite ja Informatsiooni Amet</v>
      </c>
      <c r="I59" s="23" t="str">
        <f>IF(Eksplikatsioon!L61=0,"",Eksplikatsioon!L61)</f>
        <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x14ac:dyDescent="0.25">
      <c r="A60" s="23" t="str">
        <f>IF(Eksplikatsioon!A62=0,"",Eksplikatsioon!A62)</f>
        <v>02</v>
      </c>
      <c r="B60" s="56" t="str">
        <f>IF(Eksplikatsioon!B62=0,"",Eksplikatsioon!B62)</f>
        <v>209</v>
      </c>
      <c r="C60" s="23" t="str">
        <f>IF(Eksplikatsioon!C62=0,"",Eksplikatsioon!C62)</f>
        <v>ÜÜRITAV PIND</v>
      </c>
      <c r="D60" s="23" t="str">
        <f>IF(Eksplikatsioon!D62=0,"",Eksplikatsioon!D62)</f>
        <v>Kabinet/Büroo</v>
      </c>
      <c r="E60" s="54">
        <f>IF(Eksplikatsioon!F62=0,"",Eksplikatsioon!F62)</f>
        <v>17</v>
      </c>
      <c r="F60" s="23" t="str">
        <f>IF(Eksplikatsioon!H62=0,"",Eksplikatsioon!H62)</f>
        <v/>
      </c>
      <c r="G60" s="23" t="str">
        <f>IF(Eksplikatsioon!J62=0,"",Eksplikatsioon!J62)</f>
        <v>Ainukasutuses pind</v>
      </c>
      <c r="H60" s="23" t="str">
        <f>IF(Eksplikatsioon!K62=0,"",Eksplikatsioon!K62)</f>
        <v>Põllumajandus- ja Toiduamet</v>
      </c>
      <c r="I60" s="23" t="str">
        <f>IF(Eksplikatsioon!L62=0,"",Eksplikatsioon!L62)</f>
        <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row>
    <row r="61" spans="1:59" x14ac:dyDescent="0.25">
      <c r="A61" s="23" t="str">
        <f>IF(Eksplikatsioon!A63=0,"",Eksplikatsioon!A63)</f>
        <v>02</v>
      </c>
      <c r="B61" s="56" t="str">
        <f>IF(Eksplikatsioon!B63=0,"",Eksplikatsioon!B63)</f>
        <v>210</v>
      </c>
      <c r="C61" s="23" t="str">
        <f>IF(Eksplikatsioon!C63=0,"",Eksplikatsioon!C63)</f>
        <v>ÜÜRITAV PIND</v>
      </c>
      <c r="D61" s="23" t="str">
        <f>IF(Eksplikatsioon!D63=0,"",Eksplikatsioon!D63)</f>
        <v>Kabinet/Büroo</v>
      </c>
      <c r="E61" s="54">
        <f>IF(Eksplikatsioon!F63=0,"",Eksplikatsioon!F63)</f>
        <v>29.2</v>
      </c>
      <c r="F61" s="23" t="str">
        <f>IF(Eksplikatsioon!H63=0,"",Eksplikatsioon!H63)</f>
        <v/>
      </c>
      <c r="G61" s="23" t="str">
        <f>IF(Eksplikatsioon!J63=0,"",Eksplikatsioon!J63)</f>
        <v>Ainukasutuses pind</v>
      </c>
      <c r="H61" s="23" t="str">
        <f>IF(Eksplikatsioon!K63=0,"",Eksplikatsioon!K63)</f>
        <v>Põllumajandus- ja Toiduamet</v>
      </c>
      <c r="I61" s="23" t="str">
        <f>IF(Eksplikatsioon!L63=0,"",Eksplikatsioon!L63)</f>
        <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x14ac:dyDescent="0.25">
      <c r="A62" s="23" t="str">
        <f>IF(Eksplikatsioon!A64=0,"",Eksplikatsioon!A64)</f>
        <v>02</v>
      </c>
      <c r="B62" s="56" t="str">
        <f>IF(Eksplikatsioon!B64=0,"",Eksplikatsioon!B64)</f>
        <v>211</v>
      </c>
      <c r="C62" s="23" t="str">
        <f>IF(Eksplikatsioon!C64=0,"",Eksplikatsioon!C64)</f>
        <v>ÜÜRITAV PIND</v>
      </c>
      <c r="D62" s="23" t="str">
        <f>IF(Eksplikatsioon!D64=0,"",Eksplikatsioon!D64)</f>
        <v>Puhkeruum</v>
      </c>
      <c r="E62" s="54">
        <f>IF(Eksplikatsioon!F64=0,"",Eksplikatsioon!F64)</f>
        <v>7.2</v>
      </c>
      <c r="F62" s="23" t="str">
        <f>IF(Eksplikatsioon!H64=0,"",Eksplikatsioon!H64)</f>
        <v/>
      </c>
      <c r="G62" s="23" t="str">
        <f>IF(Eksplikatsioon!J64=0,"",Eksplikatsioon!J64)</f>
        <v>Ainukasutuses pind</v>
      </c>
      <c r="H62" s="23" t="str">
        <f>IF(Eksplikatsioon!K64=0,"",Eksplikatsioon!K64)</f>
        <v>Põllumajandus- ja Toiduamet</v>
      </c>
      <c r="I62" s="23" t="str">
        <f>IF(Eksplikatsioon!L64=0,"",Eksplikatsioon!L64)</f>
        <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x14ac:dyDescent="0.25">
      <c r="A63" s="23" t="str">
        <f>IF(Eksplikatsioon!A65=0,"",Eksplikatsioon!A65)</f>
        <v>02</v>
      </c>
      <c r="B63" s="56" t="str">
        <f>IF(Eksplikatsioon!B65=0,"",Eksplikatsioon!B65)</f>
        <v>212</v>
      </c>
      <c r="C63" s="23" t="str">
        <f>IF(Eksplikatsioon!C65=0,"",Eksplikatsioon!C65)</f>
        <v>ÜÜRITAV PIND</v>
      </c>
      <c r="D63" s="23" t="str">
        <f>IF(Eksplikatsioon!D65=0,"",Eksplikatsioon!D65)</f>
        <v>Kabinet/Büroo</v>
      </c>
      <c r="E63" s="54">
        <f>IF(Eksplikatsioon!F65=0,"",Eksplikatsioon!F65)</f>
        <v>29.1</v>
      </c>
      <c r="F63" s="23" t="str">
        <f>IF(Eksplikatsioon!H65=0,"",Eksplikatsioon!H65)</f>
        <v/>
      </c>
      <c r="G63" s="23" t="str">
        <f>IF(Eksplikatsioon!J65=0,"",Eksplikatsioon!J65)</f>
        <v>Ainukasutuses pind</v>
      </c>
      <c r="H63" s="23" t="str">
        <f>IF(Eksplikatsioon!K65=0,"",Eksplikatsioon!K65)</f>
        <v>Põllumajandus- ja Toiduamet</v>
      </c>
      <c r="I63" s="23" t="str">
        <f>IF(Eksplikatsioon!L65=0,"",Eksplikatsioon!L65)</f>
        <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row>
    <row r="64" spans="1:59" x14ac:dyDescent="0.25">
      <c r="A64" s="23" t="str">
        <f>IF(Eksplikatsioon!A66=0,"",Eksplikatsioon!A66)</f>
        <v>02</v>
      </c>
      <c r="B64" s="56" t="str">
        <f>IF(Eksplikatsioon!B66=0,"",Eksplikatsioon!B66)</f>
        <v>214</v>
      </c>
      <c r="C64" s="23" t="str">
        <f>IF(Eksplikatsioon!C66=0,"",Eksplikatsioon!C66)</f>
        <v>ÜÜRITAV PIND</v>
      </c>
      <c r="D64" s="23" t="str">
        <f>IF(Eksplikatsioon!D66=0,"",Eksplikatsioon!D66)</f>
        <v>Puhkeruum</v>
      </c>
      <c r="E64" s="54">
        <f>IF(Eksplikatsioon!F66=0,"",Eksplikatsioon!F66)</f>
        <v>19.8</v>
      </c>
      <c r="F64" s="23" t="str">
        <f>IF(Eksplikatsioon!H66=0,"",Eksplikatsioon!H66)</f>
        <v/>
      </c>
      <c r="G64" s="23" t="str">
        <f>IF(Eksplikatsioon!J66=0,"",Eksplikatsioon!J66)</f>
        <v>Ühiskasutuses hoone pind</v>
      </c>
      <c r="H64" s="23" t="str">
        <f>IF(Eksplikatsioon!K66=0,"",Eksplikatsioon!K66)</f>
        <v/>
      </c>
      <c r="I64" s="23" t="str">
        <f>IF(Eksplikatsioon!L66=0,"",Eksplikatsioon!L66)</f>
        <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x14ac:dyDescent="0.25">
      <c r="A65" s="23" t="str">
        <f>IF(Eksplikatsioon!A67=0,"",Eksplikatsioon!A67)</f>
        <v>02</v>
      </c>
      <c r="B65" s="56" t="str">
        <f>IF(Eksplikatsioon!B67=0,"",Eksplikatsioon!B67)</f>
        <v>215</v>
      </c>
      <c r="C65" s="23" t="str">
        <f>IF(Eksplikatsioon!C67=0,"",Eksplikatsioon!C67)</f>
        <v>ÜÜRITAV PIND</v>
      </c>
      <c r="D65" s="23" t="str">
        <f>IF(Eksplikatsioon!D67=0,"",Eksplikatsioon!D67)</f>
        <v>Dokumendihoidla</v>
      </c>
      <c r="E65" s="54">
        <f>IF(Eksplikatsioon!F67=0,"",Eksplikatsioon!F67)</f>
        <v>25.9</v>
      </c>
      <c r="F65" s="23" t="str">
        <f>IF(Eksplikatsioon!H67=0,"",Eksplikatsioon!H67)</f>
        <v/>
      </c>
      <c r="G65" s="23" t="str">
        <f>IF(Eksplikatsioon!J67=0,"",Eksplikatsioon!J67)</f>
        <v>Ainukasutuses pind</v>
      </c>
      <c r="H65" s="23" t="str">
        <f>IF(Eksplikatsioon!K67=0,"",Eksplikatsioon!K67)</f>
        <v>Põllumajandus- ja Toiduamet</v>
      </c>
      <c r="I65" s="23" t="str">
        <f>IF(Eksplikatsioon!L67=0,"",Eksplikatsioon!L67)</f>
        <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x14ac:dyDescent="0.25">
      <c r="A66" s="23" t="str">
        <f>IF(Eksplikatsioon!A68=0,"",Eksplikatsioon!A68)</f>
        <v>02</v>
      </c>
      <c r="B66" s="56" t="str">
        <f>IF(Eksplikatsioon!B68=0,"",Eksplikatsioon!B68)</f>
        <v>216</v>
      </c>
      <c r="C66" s="23" t="str">
        <f>IF(Eksplikatsioon!C68=0,"",Eksplikatsioon!C68)</f>
        <v>ÜÜRITAV PIND</v>
      </c>
      <c r="D66" s="23" t="str">
        <f>IF(Eksplikatsioon!D68=0,"",Eksplikatsioon!D68)</f>
        <v>Kabinet/Büroo</v>
      </c>
      <c r="E66" s="54">
        <f>IF(Eksplikatsioon!F68=0,"",Eksplikatsioon!F68)</f>
        <v>30.1</v>
      </c>
      <c r="F66" s="23" t="str">
        <f>IF(Eksplikatsioon!H68=0,"",Eksplikatsioon!H68)</f>
        <v/>
      </c>
      <c r="G66" s="23" t="str">
        <f>IF(Eksplikatsioon!J68=0,"",Eksplikatsioon!J68)</f>
        <v>Ainukasutuses pind</v>
      </c>
      <c r="H66" s="23" t="str">
        <f>IF(Eksplikatsioon!K68=0,"",Eksplikatsioon!K68)</f>
        <v>Põllumajandus- ja Toiduamet</v>
      </c>
      <c r="I66" s="23" t="str">
        <f>IF(Eksplikatsioon!L68=0,"",Eksplikatsioon!L68)</f>
        <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x14ac:dyDescent="0.25">
      <c r="A67" s="23" t="str">
        <f>IF(Eksplikatsioon!A69=0,"",Eksplikatsioon!A69)</f>
        <v>02</v>
      </c>
      <c r="B67" s="56" t="str">
        <f>IF(Eksplikatsioon!B69=0,"",Eksplikatsioon!B69)</f>
        <v>217</v>
      </c>
      <c r="C67" s="23" t="str">
        <f>IF(Eksplikatsioon!C69=0,"",Eksplikatsioon!C69)</f>
        <v>ÜÜRITAV PIND</v>
      </c>
      <c r="D67" s="23" t="str">
        <f>IF(Eksplikatsioon!D69=0,"",Eksplikatsioon!D69)</f>
        <v>Kabinet/Büroo</v>
      </c>
      <c r="E67" s="54">
        <f>IF(Eksplikatsioon!F69=0,"",Eksplikatsioon!F69)</f>
        <v>10.199999999999999</v>
      </c>
      <c r="F67" s="23" t="str">
        <f>IF(Eksplikatsioon!H69=0,"",Eksplikatsioon!H69)</f>
        <v/>
      </c>
      <c r="G67" s="23" t="str">
        <f>IF(Eksplikatsioon!J69=0,"",Eksplikatsioon!J69)</f>
        <v>Ainukasutuses pind</v>
      </c>
      <c r="H67" s="23" t="str">
        <f>IF(Eksplikatsioon!K69=0,"",Eksplikatsioon!K69)</f>
        <v>Sihtasutus Keskkonnainvesteeringute Keskus</v>
      </c>
      <c r="I67" s="23" t="str">
        <f>IF(Eksplikatsioon!L69=0,"",Eksplikatsioon!L69)</f>
        <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x14ac:dyDescent="0.25">
      <c r="A68" s="23" t="str">
        <f>IF(Eksplikatsioon!A70=0,"",Eksplikatsioon!A70)</f>
        <v>02</v>
      </c>
      <c r="B68" s="56" t="str">
        <f>IF(Eksplikatsioon!B70=0,"",Eksplikatsioon!B70)</f>
        <v>218</v>
      </c>
      <c r="C68" s="23" t="str">
        <f>IF(Eksplikatsioon!C70=0,"",Eksplikatsioon!C70)</f>
        <v>ÜÜRITAV PIND</v>
      </c>
      <c r="D68" s="23" t="str">
        <f>IF(Eksplikatsioon!D70=0,"",Eksplikatsioon!D70)</f>
        <v>Koridor</v>
      </c>
      <c r="E68" s="54">
        <f>IF(Eksplikatsioon!F70=0,"",Eksplikatsioon!F70)</f>
        <v>4.7</v>
      </c>
      <c r="F68" s="23" t="str">
        <f>IF(Eksplikatsioon!H70=0,"",Eksplikatsioon!H70)</f>
        <v/>
      </c>
      <c r="G68" s="23" t="str">
        <f>IF(Eksplikatsioon!J70=0,"",Eksplikatsioon!J70)</f>
        <v>Ühiskasutuses hoone pind</v>
      </c>
      <c r="H68" s="23" t="str">
        <f>IF(Eksplikatsioon!K70=0,"",Eksplikatsioon!K70)</f>
        <v/>
      </c>
      <c r="I68" s="23" t="str">
        <f>IF(Eksplikatsioon!L70=0,"",Eksplikatsioon!L70)</f>
        <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x14ac:dyDescent="0.25">
      <c r="A69" s="23" t="str">
        <f>IF(Eksplikatsioon!A71=0,"",Eksplikatsioon!A71)</f>
        <v>02</v>
      </c>
      <c r="B69" s="56" t="str">
        <f>IF(Eksplikatsioon!B71=0,"",Eksplikatsioon!B71)</f>
        <v>218a</v>
      </c>
      <c r="C69" s="23" t="str">
        <f>IF(Eksplikatsioon!C71=0,"",Eksplikatsioon!C71)</f>
        <v>ÜÜRITAV PIND</v>
      </c>
      <c r="D69" s="23" t="str">
        <f>IF(Eksplikatsioon!D71=0,"",Eksplikatsioon!D71)</f>
        <v>Eesruum</v>
      </c>
      <c r="E69" s="54">
        <f>IF(Eksplikatsioon!F71=0,"",Eksplikatsioon!F71)</f>
        <v>4.0999999999999996</v>
      </c>
      <c r="F69" s="23" t="str">
        <f>IF(Eksplikatsioon!H71=0,"",Eksplikatsioon!H71)</f>
        <v/>
      </c>
      <c r="G69" s="23" t="str">
        <f>IF(Eksplikatsioon!J71=0,"",Eksplikatsioon!J71)</f>
        <v>Ühiskasutuses hoone pind</v>
      </c>
      <c r="H69" s="23" t="str">
        <f>IF(Eksplikatsioon!K71=0,"",Eksplikatsioon!K71)</f>
        <v/>
      </c>
      <c r="I69" s="23" t="str">
        <f>IF(Eksplikatsioon!L71=0,"",Eksplikatsioon!L71)</f>
        <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x14ac:dyDescent="0.25">
      <c r="A70" s="23" t="str">
        <f>IF(Eksplikatsioon!A72=0,"",Eksplikatsioon!A72)</f>
        <v>02</v>
      </c>
      <c r="B70" s="56" t="str">
        <f>IF(Eksplikatsioon!B72=0,"",Eksplikatsioon!B72)</f>
        <v>219</v>
      </c>
      <c r="C70" s="23" t="str">
        <f>IF(Eksplikatsioon!C72=0,"",Eksplikatsioon!C72)</f>
        <v>ÜÜRITAV PIND</v>
      </c>
      <c r="D70" s="23" t="str">
        <f>IF(Eksplikatsioon!D72=0,"",Eksplikatsioon!D72)</f>
        <v>WC</v>
      </c>
      <c r="E70" s="54">
        <f>IF(Eksplikatsioon!F72=0,"",Eksplikatsioon!F72)</f>
        <v>2.1</v>
      </c>
      <c r="F70" s="23" t="str">
        <f>IF(Eksplikatsioon!H72=0,"",Eksplikatsioon!H72)</f>
        <v/>
      </c>
      <c r="G70" s="23" t="str">
        <f>IF(Eksplikatsioon!J72=0,"",Eksplikatsioon!J72)</f>
        <v>Ühiskasutuses hoone pind</v>
      </c>
      <c r="H70" s="23" t="str">
        <f>IF(Eksplikatsioon!K72=0,"",Eksplikatsioon!K72)</f>
        <v/>
      </c>
      <c r="I70" s="23" t="str">
        <f>IF(Eksplikatsioon!L72=0,"",Eksplikatsioon!L72)</f>
        <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x14ac:dyDescent="0.25">
      <c r="A71" s="23" t="str">
        <f>IF(Eksplikatsioon!A73=0,"",Eksplikatsioon!A73)</f>
        <v>02</v>
      </c>
      <c r="B71" s="56" t="str">
        <f>IF(Eksplikatsioon!B73=0,"",Eksplikatsioon!B73)</f>
        <v>220</v>
      </c>
      <c r="C71" s="23" t="str">
        <f>IF(Eksplikatsioon!C73=0,"",Eksplikatsioon!C73)</f>
        <v>ÜÜRITAV PIND</v>
      </c>
      <c r="D71" s="23" t="str">
        <f>IF(Eksplikatsioon!D73=0,"",Eksplikatsioon!D73)</f>
        <v>WC</v>
      </c>
      <c r="E71" s="54">
        <f>IF(Eksplikatsioon!F73=0,"",Eksplikatsioon!F73)</f>
        <v>2.1</v>
      </c>
      <c r="F71" s="23" t="str">
        <f>IF(Eksplikatsioon!H73=0,"",Eksplikatsioon!H73)</f>
        <v/>
      </c>
      <c r="G71" s="23" t="str">
        <f>IF(Eksplikatsioon!J73=0,"",Eksplikatsioon!J73)</f>
        <v>Ühiskasutuses hoone pind</v>
      </c>
      <c r="H71" s="23" t="str">
        <f>IF(Eksplikatsioon!K73=0,"",Eksplikatsioon!K73)</f>
        <v/>
      </c>
      <c r="I71" s="23" t="str">
        <f>IF(Eksplikatsioon!L73=0,"",Eksplikatsioon!L73)</f>
        <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x14ac:dyDescent="0.25">
      <c r="A72" s="23" t="str">
        <f>IF(Eksplikatsioon!A74=0,"",Eksplikatsioon!A74)</f>
        <v>02</v>
      </c>
      <c r="B72" s="56" t="str">
        <f>IF(Eksplikatsioon!B74=0,"",Eksplikatsioon!B74)</f>
        <v>222</v>
      </c>
      <c r="C72" s="23" t="str">
        <f>IF(Eksplikatsioon!C74=0,"",Eksplikatsioon!C74)</f>
        <v>VERTIKAALSETE ÜHENDUSTEEDE PIND</v>
      </c>
      <c r="D72" s="23" t="str">
        <f>IF(Eksplikatsioon!D74=0,"",Eksplikatsioon!D74)</f>
        <v>Trepp/Trepikoda</v>
      </c>
      <c r="E72" s="54">
        <f>IF(Eksplikatsioon!F74=0,"",Eksplikatsioon!F74)</f>
        <v>17.399999999999999</v>
      </c>
      <c r="F72" s="23" t="str">
        <f>IF(Eksplikatsioon!H74=0,"",Eksplikatsioon!H74)</f>
        <v/>
      </c>
      <c r="G72" s="23" t="str">
        <f>IF(Eksplikatsioon!J74=0,"",Eksplikatsioon!J74)</f>
        <v/>
      </c>
      <c r="H72" s="23" t="str">
        <f>IF(Eksplikatsioon!K74=0,"",Eksplikatsioon!K74)</f>
        <v/>
      </c>
      <c r="I72" s="23" t="str">
        <f>IF(Eksplikatsioon!L74=0,"",Eksplikatsioon!L74)</f>
        <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row>
    <row r="73" spans="1:47" x14ac:dyDescent="0.25">
      <c r="A73" s="23" t="str">
        <f>IF(Eksplikatsioon!A75=0,"",Eksplikatsioon!A75)</f>
        <v>02</v>
      </c>
      <c r="B73" s="56" t="str">
        <f>IF(Eksplikatsioon!B75=0,"",Eksplikatsioon!B75)</f>
        <v>223</v>
      </c>
      <c r="C73" s="23" t="str">
        <f>IF(Eksplikatsioon!C75=0,"",Eksplikatsioon!C75)</f>
        <v>ÜÜRITAV PIND</v>
      </c>
      <c r="D73" s="23" t="str">
        <f>IF(Eksplikatsioon!D75=0,"",Eksplikatsioon!D75)</f>
        <v>Koridor</v>
      </c>
      <c r="E73" s="54">
        <f>IF(Eksplikatsioon!F75=0,"",Eksplikatsioon!F75)</f>
        <v>10.4</v>
      </c>
      <c r="F73" s="23" t="str">
        <f>IF(Eksplikatsioon!H75=0,"",Eksplikatsioon!H75)</f>
        <v/>
      </c>
      <c r="G73" s="23" t="str">
        <f>IF(Eksplikatsioon!J75=0,"",Eksplikatsioon!J75)</f>
        <v>Ühiskasutuses hoone pind</v>
      </c>
      <c r="H73" s="23" t="str">
        <f>IF(Eksplikatsioon!K75=0,"",Eksplikatsioon!K75)</f>
        <v/>
      </c>
      <c r="I73" s="23" t="str">
        <f>IF(Eksplikatsioon!L75=0,"",Eksplikatsioon!L75)</f>
        <v/>
      </c>
      <c r="J73" s="29" t="str">
        <f>IFERROR(IF($G73=Tabelid!$L$6,Eksplikatsioon!O75/SUM(Eksplikatsioon!$O75:'Eksplikatsioon'!$AG75),IF($G73=Tabelid!$L$4,IFERROR(SUMIFS($E:$E,$G:$G,Tabelid!$L$1,$C:$C,Tabelid!$J$4,$H:$H,J$2,$A:$A,$A73)/SUMIFS($E:$E,$G:$G,Tabelid!$L$1,$C:$C,Tabelid!$J$4,$A:$A,$A73),0),IF($G73=Tabelid!$L$5,IFERROR(SUMIFS($E:$E,$G:$G,Tabelid!$L$1,$C:$C,Tabelid!$J$4,$H:$H,J$2)/SUMIFS($E:$E,$G:$G,Tabelid!$L$1,$C:$C,Tabelid!$J$4),0),""))),"")</f>
        <v/>
      </c>
      <c r="K73" s="29" t="str">
        <f>IFERROR(IF($G73=Tabelid!$L$6,Eksplikatsioon!P75/SUM(Eksplikatsioon!$O75:'Eksplikatsioon'!$AG75),IF($G73=Tabelid!$L$4,IFERROR(SUMIFS($E:$E,$G:$G,Tabelid!$L$1,$C:$C,Tabelid!$J$4,$H:$H,K$2,$A:$A,$A73)/SUMIFS($E:$E,$G:$G,Tabelid!$L$1,$C:$C,Tabelid!$J$4,$A:$A,$A73),0),IF($G73=Tabelid!$L$5,IFERROR(SUMIFS($E:$E,$G:$G,Tabelid!$L$1,$C:$C,Tabelid!$J$4,$H:$H,K$2)/SUMIFS($E:$E,$G:$G,Tabelid!$L$1,$C:$C,Tabelid!$J$4),0),""))),"")</f>
        <v/>
      </c>
      <c r="L73" s="29" t="str">
        <f>IFERROR(IF($G73=Tabelid!$L$6,Eksplikatsioon!Q75/SUM(Eksplikatsioon!$O75:'Eksplikatsioon'!$AG75),IF($G73=Tabelid!$L$4,IFERROR(SUMIFS($E:$E,$G:$G,Tabelid!$L$1,$C:$C,Tabelid!$J$4,$H:$H,L$2,$A:$A,$A73)/SUMIFS($E:$E,$G:$G,Tabelid!$L$1,$C:$C,Tabelid!$J$4,$A:$A,$A73),0),IF($G73=Tabelid!$L$5,IFERROR(SUMIFS($E:$E,$G:$G,Tabelid!$L$1,$C:$C,Tabelid!$J$4,$H:$H,L$2)/SUMIFS($E:$E,$G:$G,Tabelid!$L$1,$C:$C,Tabelid!$J$4),0),""))),"")</f>
        <v/>
      </c>
      <c r="M73" s="29" t="str">
        <f>IFERROR(IF($G73=Tabelid!$L$6,Eksplikatsioon!R75/SUM(Eksplikatsioon!$O75:'Eksplikatsioon'!$AG75),IF($G73=Tabelid!$L$4,IFERROR(SUMIFS($E:$E,$G:$G,Tabelid!$L$1,$C:$C,Tabelid!$J$4,$H:$H,M$2,$A:$A,$A73)/SUMIFS($E:$E,$G:$G,Tabelid!$L$1,$C:$C,Tabelid!$J$4,$A:$A,$A73),0),IF($G73=Tabelid!$L$5,IFERROR(SUMIFS($E:$E,$G:$G,Tabelid!$L$1,$C:$C,Tabelid!$J$4,$H:$H,M$2)/SUMIFS($E:$E,$G:$G,Tabelid!$L$1,$C:$C,Tabelid!$J$4),0),""))),"")</f>
        <v/>
      </c>
      <c r="N73" s="29" t="str">
        <f>IFERROR(IF($G73=Tabelid!$L$6,Eksplikatsioon!S75/SUM(Eksplikatsioon!$O75:'Eksplikatsioon'!$AG75),IF($G73=Tabelid!$L$4,IFERROR(SUMIFS($E:$E,$G:$G,Tabelid!$L$1,$C:$C,Tabelid!$J$4,$H:$H,N$2,$A:$A,$A73)/SUMIFS($E:$E,$G:$G,Tabelid!$L$1,$C:$C,Tabelid!$J$4,$A:$A,$A73),0),IF($G73=Tabelid!$L$5,IFERROR(SUMIFS($E:$E,$G:$G,Tabelid!$L$1,$C:$C,Tabelid!$J$4,$H:$H,N$2)/SUMIFS($E:$E,$G:$G,Tabelid!$L$1,$C:$C,Tabelid!$J$4),0),""))),"")</f>
        <v/>
      </c>
      <c r="O73" s="29" t="str">
        <f>IFERROR(IF($G73=Tabelid!$L$6,Eksplikatsioon!T75/SUM(Eksplikatsioon!$O75:'Eksplikatsioon'!$AG75),IF($G73=Tabelid!$L$4,IFERROR(SUMIFS($E:$E,$G:$G,Tabelid!$L$1,$C:$C,Tabelid!$J$4,$H:$H,O$2,$A:$A,$A73)/SUMIFS($E:$E,$G:$G,Tabelid!$L$1,$C:$C,Tabelid!$J$4,$A:$A,$A73),0),IF($G73=Tabelid!$L$5,IFERROR(SUMIFS($E:$E,$G:$G,Tabelid!$L$1,$C:$C,Tabelid!$J$4,$H:$H,O$2)/SUMIFS($E:$E,$G:$G,Tabelid!$L$1,$C:$C,Tabelid!$J$4),0),""))),"")</f>
        <v/>
      </c>
      <c r="P73" s="29" t="str">
        <f>IFERROR(IF($G73=Tabelid!$L$6,Eksplikatsioon!U75/SUM(Eksplikatsioon!$O75:'Eksplikatsioon'!$AG75),IF($G73=Tabelid!$L$4,IFERROR(SUMIFS($E:$E,$G:$G,Tabelid!$L$1,$C:$C,Tabelid!$J$4,$H:$H,P$2,$A:$A,$A73)/SUMIFS($E:$E,$G:$G,Tabelid!$L$1,$C:$C,Tabelid!$J$4,$A:$A,$A73),0),IF($G73=Tabelid!$L$5,IFERROR(SUMIFS($E:$E,$G:$G,Tabelid!$L$1,$C:$C,Tabelid!$J$4,$H:$H,P$2)/SUMIFS($E:$E,$G:$G,Tabelid!$L$1,$C:$C,Tabelid!$J$4),0),""))),"")</f>
        <v/>
      </c>
      <c r="Q73" s="29" t="str">
        <f>IFERROR(IF($G73=Tabelid!$L$6,Eksplikatsioon!V75/SUM(Eksplikatsioon!$O75:'Eksplikatsioon'!$AG75),IF($G73=Tabelid!$L$4,IFERROR(SUMIFS($E:$E,$G:$G,Tabelid!$L$1,$C:$C,Tabelid!$J$4,$H:$H,Q$2,$A:$A,$A73)/SUMIFS($E:$E,$G:$G,Tabelid!$L$1,$C:$C,Tabelid!$J$4,$A:$A,$A73),0),IF($G73=Tabelid!$L$5,IFERROR(SUMIFS($E:$E,$G:$G,Tabelid!$L$1,$C:$C,Tabelid!$J$4,$H:$H,Q$2)/SUMIFS($E:$E,$G:$G,Tabelid!$L$1,$C:$C,Tabelid!$J$4),0),""))),"")</f>
        <v/>
      </c>
      <c r="R73" s="29" t="str">
        <f>IFERROR(IF($G73=Tabelid!$L$6,Eksplikatsioon!W75/SUM(Eksplikatsioon!$O75:'Eksplikatsioon'!$AG75),IF($G73=Tabelid!$L$4,IFERROR(SUMIFS($E:$E,$G:$G,Tabelid!$L$1,$C:$C,Tabelid!$J$4,$H:$H,R$2,$A:$A,$A73)/SUMIFS($E:$E,$G:$G,Tabelid!$L$1,$C:$C,Tabelid!$J$4,$A:$A,$A73),0),IF($G73=Tabelid!$L$5,IFERROR(SUMIFS($E:$E,$G:$G,Tabelid!$L$1,$C:$C,Tabelid!$J$4,$H:$H,R$2)/SUMIFS($E:$E,$G:$G,Tabelid!$L$1,$C:$C,Tabelid!$J$4),0),""))),"")</f>
        <v/>
      </c>
      <c r="S73" s="29" t="str">
        <f>IFERROR(IF($G73=Tabelid!$L$6,Eksplikatsioon!X75/SUM(Eksplikatsioon!$O75:'Eksplikatsioon'!$AG75),IF($G73=Tabelid!$L$4,IFERROR(SUMIFS($E:$E,$G:$G,Tabelid!$L$1,$C:$C,Tabelid!$J$4,$H:$H,S$2,$A:$A,$A73)/SUMIFS($E:$E,$G:$G,Tabelid!$L$1,$C:$C,Tabelid!$J$4,$A:$A,$A73),0),IF($G73=Tabelid!$L$5,IFERROR(SUMIFS($E:$E,$G:$G,Tabelid!$L$1,$C:$C,Tabelid!$J$4,$H:$H,S$2)/SUMIFS($E:$E,$G:$G,Tabelid!$L$1,$C:$C,Tabelid!$J$4),0),""))),"")</f>
        <v/>
      </c>
      <c r="T73" s="29" t="str">
        <f>IFERROR(IF($G73=Tabelid!$L$6,Eksplikatsioon!Y75/SUM(Eksplikatsioon!$O75:'Eksplikatsioon'!$AG75),IF($G73=Tabelid!$L$4,IFERROR(SUMIFS($E:$E,$G:$G,Tabelid!$L$1,$C:$C,Tabelid!$J$4,$H:$H,T$2,$A:$A,$A73)/SUMIFS($E:$E,$G:$G,Tabelid!$L$1,$C:$C,Tabelid!$J$4,$A:$A,$A73),0),IF($G73=Tabelid!$L$5,IFERROR(SUMIFS($E:$E,$G:$G,Tabelid!$L$1,$C:$C,Tabelid!$J$4,$H:$H,T$2)/SUMIFS($E:$E,$G:$G,Tabelid!$L$1,$C:$C,Tabelid!$J$4),0),""))),"")</f>
        <v/>
      </c>
      <c r="U73" s="29" t="str">
        <f>IFERROR(IF($G73=Tabelid!$L$6,Eksplikatsioon!Z75/SUM(Eksplikatsioon!$O75:'Eksplikatsioon'!$AG75),IF($G73=Tabelid!$L$4,IFERROR(SUMIFS($E:$E,$G:$G,Tabelid!$L$1,$C:$C,Tabelid!$J$4,$H:$H,U$2,$A:$A,$A73)/SUMIFS($E:$E,$G:$G,Tabelid!$L$1,$C:$C,Tabelid!$J$4,$A:$A,$A73),0),IF($G73=Tabelid!$L$5,IFERROR(SUMIFS($E:$E,$G:$G,Tabelid!$L$1,$C:$C,Tabelid!$J$4,$H:$H,U$2)/SUMIFS($E:$E,$G:$G,Tabelid!$L$1,$C:$C,Tabelid!$J$4),0),""))),"")</f>
        <v/>
      </c>
      <c r="V73" s="29"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29"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29"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29"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29"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29"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29"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29" t="str">
        <f>IFERROR(IF($G73=Tabelid!$L$6,$E73*J73,IFERROR($E73*J73/SUM($J73:$AB73)*(Eksplikatsioon!O75)/SUMPRODUCT($J73:$AB73,Eksplikatsioon!$O75:$AG75),"")),"")</f>
        <v/>
      </c>
      <c r="AD73" s="29" t="str">
        <f>IFERROR(IF($G73=Tabelid!$L$6,$E73*K73,IFERROR($E73*K73/SUM($J73:$AB73)*(Eksplikatsioon!P75)/SUMPRODUCT($J73:$AB73,Eksplikatsioon!$O75:$AG75),"")),"")</f>
        <v/>
      </c>
      <c r="AE73" s="29" t="str">
        <f>IFERROR(IF($G73=Tabelid!$L$6,$E73*L73,IFERROR($E73*L73/SUM($J73:$AB73)*(Eksplikatsioon!Q75)/SUMPRODUCT($J73:$AB73,Eksplikatsioon!$O75:$AG75),"")),"")</f>
        <v/>
      </c>
      <c r="AF73" s="29" t="str">
        <f>IFERROR(IF($G73=Tabelid!$L$6,$E73*M73,IFERROR($E73*M73/SUM($J73:$AB73)*(Eksplikatsioon!R75)/SUMPRODUCT($J73:$AB73,Eksplikatsioon!$O75:$AG75),"")),"")</f>
        <v/>
      </c>
      <c r="AG73" s="29" t="str">
        <f>IFERROR(IF($G73=Tabelid!$L$6,$E73*N73,IFERROR($E73*N73/SUM($J73:$AB73)*(Eksplikatsioon!S75)/SUMPRODUCT($J73:$AB73,Eksplikatsioon!$O75:$AG75),"")),"")</f>
        <v/>
      </c>
      <c r="AH73" s="29" t="str">
        <f>IFERROR(IF($G73=Tabelid!$L$6,$E73*O73,IFERROR($E73*O73/SUM($J73:$AB73)*(Eksplikatsioon!T75)/SUMPRODUCT($J73:$AB73,Eksplikatsioon!$O75:$AG75),"")),"")</f>
        <v/>
      </c>
      <c r="AI73" s="29" t="str">
        <f>IFERROR(IF($G73=Tabelid!$L$6,$E73*P73,IFERROR($E73*P73/SUM($J73:$AB73)*(Eksplikatsioon!U75)/SUMPRODUCT($J73:$AB73,Eksplikatsioon!$O75:$AG75),"")),"")</f>
        <v/>
      </c>
      <c r="AJ73" s="29" t="str">
        <f>IFERROR(IF($G73=Tabelid!$L$6,$E73*Q73,IFERROR($E73*Q73/SUM($J73:$AB73)*(Eksplikatsioon!V75)/SUMPRODUCT($J73:$AB73,Eksplikatsioon!$O75:$AG75),"")),"")</f>
        <v/>
      </c>
      <c r="AK73" s="29" t="str">
        <f>IFERROR(IF($G73=Tabelid!$L$6,$E73*R73,IFERROR($E73*R73/SUM($J73:$AB73)*(Eksplikatsioon!W75)/SUMPRODUCT($J73:$AB73,Eksplikatsioon!$O75:$AG75),"")),"")</f>
        <v/>
      </c>
      <c r="AL73" s="29" t="str">
        <f>IFERROR(IF($G73=Tabelid!$L$6,$E73*S73,IFERROR($E73*S73/SUM($J73:$AB73)*(Eksplikatsioon!X75)/SUMPRODUCT($J73:$AB73,Eksplikatsioon!$O75:$AG75),"")),"")</f>
        <v/>
      </c>
      <c r="AM73" s="29" t="str">
        <f>IFERROR(IF($G73=Tabelid!$L$6,$E73*T73,IFERROR($E73*T73/SUM($J73:$AB73)*(Eksplikatsioon!Y75)/SUMPRODUCT($J73:$AB73,Eksplikatsioon!$O75:$AG75),"")),"")</f>
        <v/>
      </c>
      <c r="AN73" s="29" t="str">
        <f>IFERROR(IF($G73=Tabelid!$L$6,$E73*U73,IFERROR($E73*U73/SUM($J73:$AB73)*(Eksplikatsioon!Z75)/SUMPRODUCT($J73:$AB73,Eksplikatsioon!$O75:$AG75),"")),"")</f>
        <v/>
      </c>
      <c r="AO73" s="29" t="str">
        <f>IFERROR(IF($G73=Tabelid!$L$6,$E73*V73,IFERROR($E73*V73/SUM($J73:$AB73)*(Eksplikatsioon!AA75)/SUMPRODUCT($J73:$AB73,Eksplikatsioon!$O75:$AG75),"")),"")</f>
        <v/>
      </c>
      <c r="AP73" s="29" t="str">
        <f>IFERROR(IF($G73=Tabelid!$L$6,$E73*W73,IFERROR($E73*W73/SUM($J73:$AB73)*(Eksplikatsioon!AB75)/SUMPRODUCT($J73:$AB73,Eksplikatsioon!$O75:$AG75),"")),"")</f>
        <v/>
      </c>
      <c r="AQ73" s="29" t="str">
        <f>IFERROR(IF($G73=Tabelid!$L$6,$E73*X73,IFERROR($E73*X73/SUM($J73:$AB73)*(Eksplikatsioon!AC75)/SUMPRODUCT($J73:$AB73,Eksplikatsioon!$O75:$AG75),"")),"")</f>
        <v/>
      </c>
      <c r="AR73" s="29" t="str">
        <f>IFERROR(IF($G73=Tabelid!$L$6,$E73*Y73,IFERROR($E73*Y73/SUM($J73:$AB73)*(Eksplikatsioon!AD75)/SUMPRODUCT($J73:$AB73,Eksplikatsioon!$O75:$AG75),"")),"")</f>
        <v/>
      </c>
      <c r="AS73" s="29" t="str">
        <f>IFERROR(IF($G73=Tabelid!$L$6,$E73*Z73,IFERROR($E73*Z73/SUM($J73:$AB73)*(Eksplikatsioon!AE75)/SUMPRODUCT($J73:$AB73,Eksplikatsioon!$O75:$AG75),"")),"")</f>
        <v/>
      </c>
      <c r="AT73" s="29" t="str">
        <f>IFERROR(IF($G73=Tabelid!$L$6,$E73*AA73,IFERROR($E73*AA73/SUM($J73:$AB73)*(Eksplikatsioon!AF75)/SUMPRODUCT($J73:$AB73,Eksplikatsioon!$O75:$AG75),"")),"")</f>
        <v/>
      </c>
      <c r="AU73" s="29" t="str">
        <f>IFERROR(IF($G73=Tabelid!$L$6,$E73*AB73,IFERROR($E73*AB73/SUM($J73:$AB73)*(Eksplikatsioon!AG75)/SUMPRODUCT($J73:$AB73,Eksplikatsioon!$O75:$AG75),"")),"")</f>
        <v/>
      </c>
    </row>
    <row r="74" spans="1:47" x14ac:dyDescent="0.25">
      <c r="A74" s="23" t="str">
        <f>IF(Eksplikatsioon!A76=0,"",Eksplikatsioon!A76)</f>
        <v>02</v>
      </c>
      <c r="B74" s="56" t="str">
        <f>IF(Eksplikatsioon!B76=0,"",Eksplikatsioon!B76)</f>
        <v>224</v>
      </c>
      <c r="C74" s="23" t="str">
        <f>IF(Eksplikatsioon!C76=0,"",Eksplikatsioon!C76)</f>
        <v>ÜÜRITAV PIND</v>
      </c>
      <c r="D74" s="23" t="str">
        <f>IF(Eksplikatsioon!D76=0,"",Eksplikatsioon!D76)</f>
        <v>Eesruum</v>
      </c>
      <c r="E74" s="54">
        <f>IF(Eksplikatsioon!F76=0,"",Eksplikatsioon!F76)</f>
        <v>7</v>
      </c>
      <c r="F74" s="23" t="str">
        <f>IF(Eksplikatsioon!H76=0,"",Eksplikatsioon!H76)</f>
        <v/>
      </c>
      <c r="G74" s="23" t="str">
        <f>IF(Eksplikatsioon!J76=0,"",Eksplikatsioon!J76)</f>
        <v>Ainukasutuses pind</v>
      </c>
      <c r="H74" s="23" t="str">
        <f>IF(Eksplikatsioon!K76=0,"",Eksplikatsioon!K76)</f>
        <v>Põllumajandus- ja Toiduamet</v>
      </c>
      <c r="I74" s="23" t="str">
        <f>IF(Eksplikatsioon!L76=0,"",Eksplikatsioon!L76)</f>
        <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row>
    <row r="75" spans="1:47" x14ac:dyDescent="0.25">
      <c r="A75" s="23" t="str">
        <f>IF(Eksplikatsioon!A77=0,"",Eksplikatsioon!A77)</f>
        <v>02</v>
      </c>
      <c r="B75" s="56" t="str">
        <f>IF(Eksplikatsioon!B77=0,"",Eksplikatsioon!B77)</f>
        <v>225</v>
      </c>
      <c r="C75" s="23" t="str">
        <f>IF(Eksplikatsioon!C77=0,"",Eksplikatsioon!C77)</f>
        <v>ÜÜRITAV PIND</v>
      </c>
      <c r="D75" s="23" t="str">
        <f>IF(Eksplikatsioon!D77=0,"",Eksplikatsioon!D77)</f>
        <v>Eriotstarbeline ruum</v>
      </c>
      <c r="E75" s="54">
        <f>IF(Eksplikatsioon!F77=0,"",Eksplikatsioon!F77)</f>
        <v>9.5</v>
      </c>
      <c r="F75" s="23" t="str">
        <f>IF(Eksplikatsioon!H77=0,"",Eksplikatsioon!H77)</f>
        <v/>
      </c>
      <c r="G75" s="23" t="str">
        <f>IF(Eksplikatsioon!J77=0,"",Eksplikatsioon!J77)</f>
        <v>Ainukasutuses pind</v>
      </c>
      <c r="H75" s="23" t="str">
        <f>IF(Eksplikatsioon!K77=0,"",Eksplikatsioon!K77)</f>
        <v>Põllumajandus- ja Toiduamet</v>
      </c>
      <c r="I75" s="23" t="str">
        <f>IF(Eksplikatsioon!L77=0,"",Eksplikatsioon!L77)</f>
        <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x14ac:dyDescent="0.25">
      <c r="A76" s="23" t="str">
        <f>IF(Eksplikatsioon!A78=0,"",Eksplikatsioon!A78)</f>
        <v>02</v>
      </c>
      <c r="B76" s="56" t="str">
        <f>IF(Eksplikatsioon!B78=0,"",Eksplikatsioon!B78)</f>
        <v>226</v>
      </c>
      <c r="C76" s="23" t="str">
        <f>IF(Eksplikatsioon!C78=0,"",Eksplikatsioon!C78)</f>
        <v>ÜÜRITAV PIND</v>
      </c>
      <c r="D76" s="23" t="str">
        <f>IF(Eksplikatsioon!D78=0,"",Eksplikatsioon!D78)</f>
        <v>Koridor</v>
      </c>
      <c r="E76" s="54">
        <f>IF(Eksplikatsioon!F78=0,"",Eksplikatsioon!F78)</f>
        <v>11</v>
      </c>
      <c r="F76" s="23" t="str">
        <f>IF(Eksplikatsioon!H78=0,"",Eksplikatsioon!H78)</f>
        <v/>
      </c>
      <c r="G76" s="23" t="str">
        <f>IF(Eksplikatsioon!J78=0,"",Eksplikatsioon!J78)</f>
        <v>Ainukasutuses pind</v>
      </c>
      <c r="H76" s="23" t="str">
        <f>IF(Eksplikatsioon!K78=0,"",Eksplikatsioon!K78)</f>
        <v>Põllumajandus- ja Toiduamet</v>
      </c>
      <c r="I76" s="23" t="str">
        <f>IF(Eksplikatsioon!L78=0,"",Eksplikatsioon!L78)</f>
        <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x14ac:dyDescent="0.25">
      <c r="A77" s="23" t="str">
        <f>IF(Eksplikatsioon!A79=0,"",Eksplikatsioon!A79)</f>
        <v>02</v>
      </c>
      <c r="B77" s="56" t="str">
        <f>IF(Eksplikatsioon!B79=0,"",Eksplikatsioon!B79)</f>
        <v>226a</v>
      </c>
      <c r="C77" s="23" t="str">
        <f>IF(Eksplikatsioon!C79=0,"",Eksplikatsioon!C79)</f>
        <v>VERTIKAALSETE ÜHENDUSTEEDE PIND</v>
      </c>
      <c r="D77" s="23" t="str">
        <f>IF(Eksplikatsioon!D79=0,"",Eksplikatsioon!D79)</f>
        <v>Lift</v>
      </c>
      <c r="E77" s="54">
        <f>IF(Eksplikatsioon!F79=0,"",Eksplikatsioon!F79)</f>
        <v>4.5</v>
      </c>
      <c r="F77" s="23" t="str">
        <f>IF(Eksplikatsioon!H79=0,"",Eksplikatsioon!H79)</f>
        <v/>
      </c>
      <c r="G77" s="23" t="str">
        <f>IF(Eksplikatsioon!J79=0,"",Eksplikatsioon!J79)</f>
        <v/>
      </c>
      <c r="H77" s="23" t="str">
        <f>IF(Eksplikatsioon!K79=0,"",Eksplikatsioon!K79)</f>
        <v/>
      </c>
      <c r="I77" s="23" t="str">
        <f>IF(Eksplikatsioon!L79=0,"",Eksplikatsioon!L79)</f>
        <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x14ac:dyDescent="0.25">
      <c r="A78" s="23" t="str">
        <f>IF(Eksplikatsioon!A80=0,"",Eksplikatsioon!A80)</f>
        <v>02</v>
      </c>
      <c r="B78" s="56" t="str">
        <f>IF(Eksplikatsioon!B80=0,"",Eksplikatsioon!B80)</f>
        <v>228</v>
      </c>
      <c r="C78" s="23" t="str">
        <f>IF(Eksplikatsioon!C80=0,"",Eksplikatsioon!C80)</f>
        <v>ÜÜRITAV PIND</v>
      </c>
      <c r="D78" s="23" t="str">
        <f>IF(Eksplikatsioon!D80=0,"",Eksplikatsioon!D80)</f>
        <v>Kabinet/Büroo</v>
      </c>
      <c r="E78" s="54">
        <f>IF(Eksplikatsioon!F80=0,"",Eksplikatsioon!F80)</f>
        <v>17.8</v>
      </c>
      <c r="F78" s="23" t="str">
        <f>IF(Eksplikatsioon!H80=0,"",Eksplikatsioon!H80)</f>
        <v/>
      </c>
      <c r="G78" s="23" t="str">
        <f>IF(Eksplikatsioon!J80=0,"",Eksplikatsioon!J80)</f>
        <v>Ainukasutuses pind</v>
      </c>
      <c r="H78" s="23" t="str">
        <f>IF(Eksplikatsioon!K80=0,"",Eksplikatsioon!K80)</f>
        <v>Põllumajandus- ja Toiduamet</v>
      </c>
      <c r="I78" s="23" t="str">
        <f>IF(Eksplikatsioon!L80=0,"",Eksplikatsioon!L80)</f>
        <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row>
    <row r="79" spans="1:47" x14ac:dyDescent="0.25">
      <c r="A79" s="23" t="str">
        <f>IF(Eksplikatsioon!A81=0,"",Eksplikatsioon!A81)</f>
        <v>02</v>
      </c>
      <c r="B79" s="56" t="str">
        <f>IF(Eksplikatsioon!B81=0,"",Eksplikatsioon!B81)</f>
        <v>229</v>
      </c>
      <c r="C79" s="23" t="str">
        <f>IF(Eksplikatsioon!C81=0,"",Eksplikatsioon!C81)</f>
        <v>ÜÜRITAV PIND</v>
      </c>
      <c r="D79" s="23" t="str">
        <f>IF(Eksplikatsioon!D81=0,"",Eksplikatsioon!D81)</f>
        <v>Kabinet/Büroo</v>
      </c>
      <c r="E79" s="54">
        <f>IF(Eksplikatsioon!F81=0,"",Eksplikatsioon!F81)</f>
        <v>11.7</v>
      </c>
      <c r="F79" s="23" t="str">
        <f>IF(Eksplikatsioon!H81=0,"",Eksplikatsioon!H81)</f>
        <v/>
      </c>
      <c r="G79" s="23" t="str">
        <f>IF(Eksplikatsioon!J81=0,"",Eksplikatsioon!J81)</f>
        <v>Ainukasutuses pind</v>
      </c>
      <c r="H79" s="23" t="str">
        <f>IF(Eksplikatsioon!K81=0,"",Eksplikatsioon!K81)</f>
        <v>Põllumajandus- ja Toiduamet</v>
      </c>
      <c r="I79" s="23" t="str">
        <f>IF(Eksplikatsioon!L81=0,"",Eksplikatsioon!L81)</f>
        <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row>
    <row r="80" spans="1:47" x14ac:dyDescent="0.25">
      <c r="A80" s="23" t="str">
        <f>IF(Eksplikatsioon!A82=0,"",Eksplikatsioon!A82)</f>
        <v>02</v>
      </c>
      <c r="B80" s="56" t="str">
        <f>IF(Eksplikatsioon!B82=0,"",Eksplikatsioon!B82)</f>
        <v>230</v>
      </c>
      <c r="C80" s="23" t="str">
        <f>IF(Eksplikatsioon!C82=0,"",Eksplikatsioon!C82)</f>
        <v>ÜÜRITAV PIND</v>
      </c>
      <c r="D80" s="23" t="str">
        <f>IF(Eksplikatsioon!D82=0,"",Eksplikatsioon!D82)</f>
        <v>Kabinet/Büroo</v>
      </c>
      <c r="E80" s="54">
        <f>IF(Eksplikatsioon!F82=0,"",Eksplikatsioon!F82)</f>
        <v>6.8</v>
      </c>
      <c r="F80" s="23" t="str">
        <f>IF(Eksplikatsioon!H82=0,"",Eksplikatsioon!H82)</f>
        <v/>
      </c>
      <c r="G80" s="23" t="str">
        <f>IF(Eksplikatsioon!J82=0,"",Eksplikatsioon!J82)</f>
        <v>Ainukasutuses pind</v>
      </c>
      <c r="H80" s="23" t="str">
        <f>IF(Eksplikatsioon!K82=0,"",Eksplikatsioon!K82)</f>
        <v>Põllumajandus- ja Toiduamet</v>
      </c>
      <c r="I80" s="23" t="str">
        <f>IF(Eksplikatsioon!L82=0,"",Eksplikatsioon!L82)</f>
        <v/>
      </c>
      <c r="J80" s="29" t="str">
        <f>IFERROR(IF($G80=Tabelid!$L$6,Eksplikatsioon!O82/SUM(Eksplikatsioon!$O82:'Eksplikatsioon'!$AG82),IF($G80=Tabelid!$L$4,IFERROR(SUMIFS($E:$E,$G:$G,Tabelid!$L$1,$C:$C,Tabelid!$J$4,$H:$H,J$2,$A:$A,$A80)/SUMIFS($E:$E,$G:$G,Tabelid!$L$1,$C:$C,Tabelid!$J$4,$A:$A,$A80),0),IF($G80=Tabelid!$L$5,IFERROR(SUMIFS($E:$E,$G:$G,Tabelid!$L$1,$C:$C,Tabelid!$J$4,$H:$H,J$2)/SUMIFS($E:$E,$G:$G,Tabelid!$L$1,$C:$C,Tabelid!$J$4),0),""))),"")</f>
        <v/>
      </c>
      <c r="K80" s="29" t="str">
        <f>IFERROR(IF($G80=Tabelid!$L$6,Eksplikatsioon!P82/SUM(Eksplikatsioon!$O82:'Eksplikatsioon'!$AG82),IF($G80=Tabelid!$L$4,IFERROR(SUMIFS($E:$E,$G:$G,Tabelid!$L$1,$C:$C,Tabelid!$J$4,$H:$H,K$2,$A:$A,$A80)/SUMIFS($E:$E,$G:$G,Tabelid!$L$1,$C:$C,Tabelid!$J$4,$A:$A,$A80),0),IF($G80=Tabelid!$L$5,IFERROR(SUMIFS($E:$E,$G:$G,Tabelid!$L$1,$C:$C,Tabelid!$J$4,$H:$H,K$2)/SUMIFS($E:$E,$G:$G,Tabelid!$L$1,$C:$C,Tabelid!$J$4),0),""))),"")</f>
        <v/>
      </c>
      <c r="L80" s="29" t="str">
        <f>IFERROR(IF($G80=Tabelid!$L$6,Eksplikatsioon!Q82/SUM(Eksplikatsioon!$O82:'Eksplikatsioon'!$AG82),IF($G80=Tabelid!$L$4,IFERROR(SUMIFS($E:$E,$G:$G,Tabelid!$L$1,$C:$C,Tabelid!$J$4,$H:$H,L$2,$A:$A,$A80)/SUMIFS($E:$E,$G:$G,Tabelid!$L$1,$C:$C,Tabelid!$J$4,$A:$A,$A80),0),IF($G80=Tabelid!$L$5,IFERROR(SUMIFS($E:$E,$G:$G,Tabelid!$L$1,$C:$C,Tabelid!$J$4,$H:$H,L$2)/SUMIFS($E:$E,$G:$G,Tabelid!$L$1,$C:$C,Tabelid!$J$4),0),""))),"")</f>
        <v/>
      </c>
      <c r="M80" s="29" t="str">
        <f>IFERROR(IF($G80=Tabelid!$L$6,Eksplikatsioon!R82/SUM(Eksplikatsioon!$O82:'Eksplikatsioon'!$AG82),IF($G80=Tabelid!$L$4,IFERROR(SUMIFS($E:$E,$G:$G,Tabelid!$L$1,$C:$C,Tabelid!$J$4,$H:$H,M$2,$A:$A,$A80)/SUMIFS($E:$E,$G:$G,Tabelid!$L$1,$C:$C,Tabelid!$J$4,$A:$A,$A80),0),IF($G80=Tabelid!$L$5,IFERROR(SUMIFS($E:$E,$G:$G,Tabelid!$L$1,$C:$C,Tabelid!$J$4,$H:$H,M$2)/SUMIFS($E:$E,$G:$G,Tabelid!$L$1,$C:$C,Tabelid!$J$4),0),""))),"")</f>
        <v/>
      </c>
      <c r="N80" s="29" t="str">
        <f>IFERROR(IF($G80=Tabelid!$L$6,Eksplikatsioon!S82/SUM(Eksplikatsioon!$O82:'Eksplikatsioon'!$AG82),IF($G80=Tabelid!$L$4,IFERROR(SUMIFS($E:$E,$G:$G,Tabelid!$L$1,$C:$C,Tabelid!$J$4,$H:$H,N$2,$A:$A,$A80)/SUMIFS($E:$E,$G:$G,Tabelid!$L$1,$C:$C,Tabelid!$J$4,$A:$A,$A80),0),IF($G80=Tabelid!$L$5,IFERROR(SUMIFS($E:$E,$G:$G,Tabelid!$L$1,$C:$C,Tabelid!$J$4,$H:$H,N$2)/SUMIFS($E:$E,$G:$G,Tabelid!$L$1,$C:$C,Tabelid!$J$4),0),""))),"")</f>
        <v/>
      </c>
      <c r="O80" s="29" t="str">
        <f>IFERROR(IF($G80=Tabelid!$L$6,Eksplikatsioon!T82/SUM(Eksplikatsioon!$O82:'Eksplikatsioon'!$AG82),IF($G80=Tabelid!$L$4,IFERROR(SUMIFS($E:$E,$G:$G,Tabelid!$L$1,$C:$C,Tabelid!$J$4,$H:$H,O$2,$A:$A,$A80)/SUMIFS($E:$E,$G:$G,Tabelid!$L$1,$C:$C,Tabelid!$J$4,$A:$A,$A80),0),IF($G80=Tabelid!$L$5,IFERROR(SUMIFS($E:$E,$G:$G,Tabelid!$L$1,$C:$C,Tabelid!$J$4,$H:$H,O$2)/SUMIFS($E:$E,$G:$G,Tabelid!$L$1,$C:$C,Tabelid!$J$4),0),""))),"")</f>
        <v/>
      </c>
      <c r="P80" s="29" t="str">
        <f>IFERROR(IF($G80=Tabelid!$L$6,Eksplikatsioon!U82/SUM(Eksplikatsioon!$O82:'Eksplikatsioon'!$AG82),IF($G80=Tabelid!$L$4,IFERROR(SUMIFS($E:$E,$G:$G,Tabelid!$L$1,$C:$C,Tabelid!$J$4,$H:$H,P$2,$A:$A,$A80)/SUMIFS($E:$E,$G:$G,Tabelid!$L$1,$C:$C,Tabelid!$J$4,$A:$A,$A80),0),IF($G80=Tabelid!$L$5,IFERROR(SUMIFS($E:$E,$G:$G,Tabelid!$L$1,$C:$C,Tabelid!$J$4,$H:$H,P$2)/SUMIFS($E:$E,$G:$G,Tabelid!$L$1,$C:$C,Tabelid!$J$4),0),""))),"")</f>
        <v/>
      </c>
      <c r="Q80" s="29" t="str">
        <f>IFERROR(IF($G80=Tabelid!$L$6,Eksplikatsioon!V82/SUM(Eksplikatsioon!$O82:'Eksplikatsioon'!$AG82),IF($G80=Tabelid!$L$4,IFERROR(SUMIFS($E:$E,$G:$G,Tabelid!$L$1,$C:$C,Tabelid!$J$4,$H:$H,Q$2,$A:$A,$A80)/SUMIFS($E:$E,$G:$G,Tabelid!$L$1,$C:$C,Tabelid!$J$4,$A:$A,$A80),0),IF($G80=Tabelid!$L$5,IFERROR(SUMIFS($E:$E,$G:$G,Tabelid!$L$1,$C:$C,Tabelid!$J$4,$H:$H,Q$2)/SUMIFS($E:$E,$G:$G,Tabelid!$L$1,$C:$C,Tabelid!$J$4),0),""))),"")</f>
        <v/>
      </c>
      <c r="R80" s="29" t="str">
        <f>IFERROR(IF($G80=Tabelid!$L$6,Eksplikatsioon!W82/SUM(Eksplikatsioon!$O82:'Eksplikatsioon'!$AG82),IF($G80=Tabelid!$L$4,IFERROR(SUMIFS($E:$E,$G:$G,Tabelid!$L$1,$C:$C,Tabelid!$J$4,$H:$H,R$2,$A:$A,$A80)/SUMIFS($E:$E,$G:$G,Tabelid!$L$1,$C:$C,Tabelid!$J$4,$A:$A,$A80),0),IF($G80=Tabelid!$L$5,IFERROR(SUMIFS($E:$E,$G:$G,Tabelid!$L$1,$C:$C,Tabelid!$J$4,$H:$H,R$2)/SUMIFS($E:$E,$G:$G,Tabelid!$L$1,$C:$C,Tabelid!$J$4),0),""))),"")</f>
        <v/>
      </c>
      <c r="S80" s="29" t="str">
        <f>IFERROR(IF($G80=Tabelid!$L$6,Eksplikatsioon!X82/SUM(Eksplikatsioon!$O82:'Eksplikatsioon'!$AG82),IF($G80=Tabelid!$L$4,IFERROR(SUMIFS($E:$E,$G:$G,Tabelid!$L$1,$C:$C,Tabelid!$J$4,$H:$H,S$2,$A:$A,$A80)/SUMIFS($E:$E,$G:$G,Tabelid!$L$1,$C:$C,Tabelid!$J$4,$A:$A,$A80),0),IF($G80=Tabelid!$L$5,IFERROR(SUMIFS($E:$E,$G:$G,Tabelid!$L$1,$C:$C,Tabelid!$J$4,$H:$H,S$2)/SUMIFS($E:$E,$G:$G,Tabelid!$L$1,$C:$C,Tabelid!$J$4),0),""))),"")</f>
        <v/>
      </c>
      <c r="T80" s="29" t="str">
        <f>IFERROR(IF($G80=Tabelid!$L$6,Eksplikatsioon!Y82/SUM(Eksplikatsioon!$O82:'Eksplikatsioon'!$AG82),IF($G80=Tabelid!$L$4,IFERROR(SUMIFS($E:$E,$G:$G,Tabelid!$L$1,$C:$C,Tabelid!$J$4,$H:$H,T$2,$A:$A,$A80)/SUMIFS($E:$E,$G:$G,Tabelid!$L$1,$C:$C,Tabelid!$J$4,$A:$A,$A80),0),IF($G80=Tabelid!$L$5,IFERROR(SUMIFS($E:$E,$G:$G,Tabelid!$L$1,$C:$C,Tabelid!$J$4,$H:$H,T$2)/SUMIFS($E:$E,$G:$G,Tabelid!$L$1,$C:$C,Tabelid!$J$4),0),""))),"")</f>
        <v/>
      </c>
      <c r="U80" s="29" t="str">
        <f>IFERROR(IF($G80=Tabelid!$L$6,Eksplikatsioon!Z82/SUM(Eksplikatsioon!$O82:'Eksplikatsioon'!$AG82),IF($G80=Tabelid!$L$4,IFERROR(SUMIFS($E:$E,$G:$G,Tabelid!$L$1,$C:$C,Tabelid!$J$4,$H:$H,U$2,$A:$A,$A80)/SUMIFS($E:$E,$G:$G,Tabelid!$L$1,$C:$C,Tabelid!$J$4,$A:$A,$A80),0),IF($G80=Tabelid!$L$5,IFERROR(SUMIFS($E:$E,$G:$G,Tabelid!$L$1,$C:$C,Tabelid!$J$4,$H:$H,U$2)/SUMIFS($E:$E,$G:$G,Tabelid!$L$1,$C:$C,Tabelid!$J$4),0),""))),"")</f>
        <v/>
      </c>
      <c r="V80" s="29"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29"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29"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29"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29"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29"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29"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29" t="str">
        <f>IFERROR(IF($G80=Tabelid!$L$6,$E80*J80,IFERROR($E80*J80/SUM($J80:$AB80)*(Eksplikatsioon!O82)/SUMPRODUCT($J80:$AB80,Eksplikatsioon!$O82:$AG82),"")),"")</f>
        <v/>
      </c>
      <c r="AD80" s="29" t="str">
        <f>IFERROR(IF($G80=Tabelid!$L$6,$E80*K80,IFERROR($E80*K80/SUM($J80:$AB80)*(Eksplikatsioon!P82)/SUMPRODUCT($J80:$AB80,Eksplikatsioon!$O82:$AG82),"")),"")</f>
        <v/>
      </c>
      <c r="AE80" s="29" t="str">
        <f>IFERROR(IF($G80=Tabelid!$L$6,$E80*L80,IFERROR($E80*L80/SUM($J80:$AB80)*(Eksplikatsioon!Q82)/SUMPRODUCT($J80:$AB80,Eksplikatsioon!$O82:$AG82),"")),"")</f>
        <v/>
      </c>
      <c r="AF80" s="29" t="str">
        <f>IFERROR(IF($G80=Tabelid!$L$6,$E80*M80,IFERROR($E80*M80/SUM($J80:$AB80)*(Eksplikatsioon!R82)/SUMPRODUCT($J80:$AB80,Eksplikatsioon!$O82:$AG82),"")),"")</f>
        <v/>
      </c>
      <c r="AG80" s="29" t="str">
        <f>IFERROR(IF($G80=Tabelid!$L$6,$E80*N80,IFERROR($E80*N80/SUM($J80:$AB80)*(Eksplikatsioon!S82)/SUMPRODUCT($J80:$AB80,Eksplikatsioon!$O82:$AG82),"")),"")</f>
        <v/>
      </c>
      <c r="AH80" s="29" t="str">
        <f>IFERROR(IF($G80=Tabelid!$L$6,$E80*O80,IFERROR($E80*O80/SUM($J80:$AB80)*(Eksplikatsioon!T82)/SUMPRODUCT($J80:$AB80,Eksplikatsioon!$O82:$AG82),"")),"")</f>
        <v/>
      </c>
      <c r="AI80" s="29" t="str">
        <f>IFERROR(IF($G80=Tabelid!$L$6,$E80*P80,IFERROR($E80*P80/SUM($J80:$AB80)*(Eksplikatsioon!U82)/SUMPRODUCT($J80:$AB80,Eksplikatsioon!$O82:$AG82),"")),"")</f>
        <v/>
      </c>
      <c r="AJ80" s="29" t="str">
        <f>IFERROR(IF($G80=Tabelid!$L$6,$E80*Q80,IFERROR($E80*Q80/SUM($J80:$AB80)*(Eksplikatsioon!V82)/SUMPRODUCT($J80:$AB80,Eksplikatsioon!$O82:$AG82),"")),"")</f>
        <v/>
      </c>
      <c r="AK80" s="29" t="str">
        <f>IFERROR(IF($G80=Tabelid!$L$6,$E80*R80,IFERROR($E80*R80/SUM($J80:$AB80)*(Eksplikatsioon!W82)/SUMPRODUCT($J80:$AB80,Eksplikatsioon!$O82:$AG82),"")),"")</f>
        <v/>
      </c>
      <c r="AL80" s="29" t="str">
        <f>IFERROR(IF($G80=Tabelid!$L$6,$E80*S80,IFERROR($E80*S80/SUM($J80:$AB80)*(Eksplikatsioon!X82)/SUMPRODUCT($J80:$AB80,Eksplikatsioon!$O82:$AG82),"")),"")</f>
        <v/>
      </c>
      <c r="AM80" s="29" t="str">
        <f>IFERROR(IF($G80=Tabelid!$L$6,$E80*T80,IFERROR($E80*T80/SUM($J80:$AB80)*(Eksplikatsioon!Y82)/SUMPRODUCT($J80:$AB80,Eksplikatsioon!$O82:$AG82),"")),"")</f>
        <v/>
      </c>
      <c r="AN80" s="29" t="str">
        <f>IFERROR(IF($G80=Tabelid!$L$6,$E80*U80,IFERROR($E80*U80/SUM($J80:$AB80)*(Eksplikatsioon!Z82)/SUMPRODUCT($J80:$AB80,Eksplikatsioon!$O82:$AG82),"")),"")</f>
        <v/>
      </c>
      <c r="AO80" s="29" t="str">
        <f>IFERROR(IF($G80=Tabelid!$L$6,$E80*V80,IFERROR($E80*V80/SUM($J80:$AB80)*(Eksplikatsioon!AA82)/SUMPRODUCT($J80:$AB80,Eksplikatsioon!$O82:$AG82),"")),"")</f>
        <v/>
      </c>
      <c r="AP80" s="29" t="str">
        <f>IFERROR(IF($G80=Tabelid!$L$6,$E80*W80,IFERROR($E80*W80/SUM($J80:$AB80)*(Eksplikatsioon!AB82)/SUMPRODUCT($J80:$AB80,Eksplikatsioon!$O82:$AG82),"")),"")</f>
        <v/>
      </c>
      <c r="AQ80" s="29" t="str">
        <f>IFERROR(IF($G80=Tabelid!$L$6,$E80*X80,IFERROR($E80*X80/SUM($J80:$AB80)*(Eksplikatsioon!AC82)/SUMPRODUCT($J80:$AB80,Eksplikatsioon!$O82:$AG82),"")),"")</f>
        <v/>
      </c>
      <c r="AR80" s="29" t="str">
        <f>IFERROR(IF($G80=Tabelid!$L$6,$E80*Y80,IFERROR($E80*Y80/SUM($J80:$AB80)*(Eksplikatsioon!AD82)/SUMPRODUCT($J80:$AB80,Eksplikatsioon!$O82:$AG82),"")),"")</f>
        <v/>
      </c>
      <c r="AS80" s="29" t="str">
        <f>IFERROR(IF($G80=Tabelid!$L$6,$E80*Z80,IFERROR($E80*Z80/SUM($J80:$AB80)*(Eksplikatsioon!AE82)/SUMPRODUCT($J80:$AB80,Eksplikatsioon!$O82:$AG82),"")),"")</f>
        <v/>
      </c>
      <c r="AT80" s="29" t="str">
        <f>IFERROR(IF($G80=Tabelid!$L$6,$E80*AA80,IFERROR($E80*AA80/SUM($J80:$AB80)*(Eksplikatsioon!AF82)/SUMPRODUCT($J80:$AB80,Eksplikatsioon!$O82:$AG82),"")),"")</f>
        <v/>
      </c>
      <c r="AU80" s="29" t="str">
        <f>IFERROR(IF($G80=Tabelid!$L$6,$E80*AB80,IFERROR($E80*AB80/SUM($J80:$AB80)*(Eksplikatsioon!AG82)/SUMPRODUCT($J80:$AB80,Eksplikatsioon!$O82:$AG82),"")),"")</f>
        <v/>
      </c>
    </row>
    <row r="81" spans="1:47" x14ac:dyDescent="0.25">
      <c r="A81" s="23" t="str">
        <f>IF(Eksplikatsioon!A83=0,"",Eksplikatsioon!A83)</f>
        <v>02</v>
      </c>
      <c r="B81" s="56" t="str">
        <f>IF(Eksplikatsioon!B83=0,"",Eksplikatsioon!B83)</f>
        <v>231</v>
      </c>
      <c r="C81" s="23" t="str">
        <f>IF(Eksplikatsioon!C83=0,"",Eksplikatsioon!C83)</f>
        <v>ÜÜRITAV PIND</v>
      </c>
      <c r="D81" s="23" t="str">
        <f>IF(Eksplikatsioon!D83=0,"",Eksplikatsioon!D83)</f>
        <v>Kabinet/Büroo</v>
      </c>
      <c r="E81" s="54">
        <f>IF(Eksplikatsioon!F83=0,"",Eksplikatsioon!F83)</f>
        <v>6.9</v>
      </c>
      <c r="F81" s="23" t="str">
        <f>IF(Eksplikatsioon!H83=0,"",Eksplikatsioon!H83)</f>
        <v/>
      </c>
      <c r="G81" s="23" t="str">
        <f>IF(Eksplikatsioon!J83=0,"",Eksplikatsioon!J83)</f>
        <v>Ainukasutuses pind</v>
      </c>
      <c r="H81" s="23" t="str">
        <f>IF(Eksplikatsioon!K83=0,"",Eksplikatsioon!K83)</f>
        <v>Põllumajandus- ja Toiduamet</v>
      </c>
      <c r="I81" s="23" t="str">
        <f>IF(Eksplikatsioon!L83=0,"",Eksplikatsioon!L83)</f>
        <v/>
      </c>
      <c r="J81" s="29" t="str">
        <f>IFERROR(IF($G81=Tabelid!$L$6,Eksplikatsioon!O83/SUM(Eksplikatsioon!$O83:'Eksplikatsioon'!$AG83),IF($G81=Tabelid!$L$4,IFERROR(SUMIFS($E:$E,$G:$G,Tabelid!$L$1,$C:$C,Tabelid!$J$4,$H:$H,J$2,$A:$A,$A81)/SUMIFS($E:$E,$G:$G,Tabelid!$L$1,$C:$C,Tabelid!$J$4,$A:$A,$A81),0),IF($G81=Tabelid!$L$5,IFERROR(SUMIFS($E:$E,$G:$G,Tabelid!$L$1,$C:$C,Tabelid!$J$4,$H:$H,J$2)/SUMIFS($E:$E,$G:$G,Tabelid!$L$1,$C:$C,Tabelid!$J$4),0),""))),"")</f>
        <v/>
      </c>
      <c r="K81" s="29" t="str">
        <f>IFERROR(IF($G81=Tabelid!$L$6,Eksplikatsioon!P83/SUM(Eksplikatsioon!$O83:'Eksplikatsioon'!$AG83),IF($G81=Tabelid!$L$4,IFERROR(SUMIFS($E:$E,$G:$G,Tabelid!$L$1,$C:$C,Tabelid!$J$4,$H:$H,K$2,$A:$A,$A81)/SUMIFS($E:$E,$G:$G,Tabelid!$L$1,$C:$C,Tabelid!$J$4,$A:$A,$A81),0),IF($G81=Tabelid!$L$5,IFERROR(SUMIFS($E:$E,$G:$G,Tabelid!$L$1,$C:$C,Tabelid!$J$4,$H:$H,K$2)/SUMIFS($E:$E,$G:$G,Tabelid!$L$1,$C:$C,Tabelid!$J$4),0),""))),"")</f>
        <v/>
      </c>
      <c r="L81" s="29" t="str">
        <f>IFERROR(IF($G81=Tabelid!$L$6,Eksplikatsioon!Q83/SUM(Eksplikatsioon!$O83:'Eksplikatsioon'!$AG83),IF($G81=Tabelid!$L$4,IFERROR(SUMIFS($E:$E,$G:$G,Tabelid!$L$1,$C:$C,Tabelid!$J$4,$H:$H,L$2,$A:$A,$A81)/SUMIFS($E:$E,$G:$G,Tabelid!$L$1,$C:$C,Tabelid!$J$4,$A:$A,$A81),0),IF($G81=Tabelid!$L$5,IFERROR(SUMIFS($E:$E,$G:$G,Tabelid!$L$1,$C:$C,Tabelid!$J$4,$H:$H,L$2)/SUMIFS($E:$E,$G:$G,Tabelid!$L$1,$C:$C,Tabelid!$J$4),0),""))),"")</f>
        <v/>
      </c>
      <c r="M81" s="29" t="str">
        <f>IFERROR(IF($G81=Tabelid!$L$6,Eksplikatsioon!R83/SUM(Eksplikatsioon!$O83:'Eksplikatsioon'!$AG83),IF($G81=Tabelid!$L$4,IFERROR(SUMIFS($E:$E,$G:$G,Tabelid!$L$1,$C:$C,Tabelid!$J$4,$H:$H,M$2,$A:$A,$A81)/SUMIFS($E:$E,$G:$G,Tabelid!$L$1,$C:$C,Tabelid!$J$4,$A:$A,$A81),0),IF($G81=Tabelid!$L$5,IFERROR(SUMIFS($E:$E,$G:$G,Tabelid!$L$1,$C:$C,Tabelid!$J$4,$H:$H,M$2)/SUMIFS($E:$E,$G:$G,Tabelid!$L$1,$C:$C,Tabelid!$J$4),0),""))),"")</f>
        <v/>
      </c>
      <c r="N81" s="29" t="str">
        <f>IFERROR(IF($G81=Tabelid!$L$6,Eksplikatsioon!S83/SUM(Eksplikatsioon!$O83:'Eksplikatsioon'!$AG83),IF($G81=Tabelid!$L$4,IFERROR(SUMIFS($E:$E,$G:$G,Tabelid!$L$1,$C:$C,Tabelid!$J$4,$H:$H,N$2,$A:$A,$A81)/SUMIFS($E:$E,$G:$G,Tabelid!$L$1,$C:$C,Tabelid!$J$4,$A:$A,$A81),0),IF($G81=Tabelid!$L$5,IFERROR(SUMIFS($E:$E,$G:$G,Tabelid!$L$1,$C:$C,Tabelid!$J$4,$H:$H,N$2)/SUMIFS($E:$E,$G:$G,Tabelid!$L$1,$C:$C,Tabelid!$J$4),0),""))),"")</f>
        <v/>
      </c>
      <c r="O81" s="29" t="str">
        <f>IFERROR(IF($G81=Tabelid!$L$6,Eksplikatsioon!T83/SUM(Eksplikatsioon!$O83:'Eksplikatsioon'!$AG83),IF($G81=Tabelid!$L$4,IFERROR(SUMIFS($E:$E,$G:$G,Tabelid!$L$1,$C:$C,Tabelid!$J$4,$H:$H,O$2,$A:$A,$A81)/SUMIFS($E:$E,$G:$G,Tabelid!$L$1,$C:$C,Tabelid!$J$4,$A:$A,$A81),0),IF($G81=Tabelid!$L$5,IFERROR(SUMIFS($E:$E,$G:$G,Tabelid!$L$1,$C:$C,Tabelid!$J$4,$H:$H,O$2)/SUMIFS($E:$E,$G:$G,Tabelid!$L$1,$C:$C,Tabelid!$J$4),0),""))),"")</f>
        <v/>
      </c>
      <c r="P81" s="29" t="str">
        <f>IFERROR(IF($G81=Tabelid!$L$6,Eksplikatsioon!U83/SUM(Eksplikatsioon!$O83:'Eksplikatsioon'!$AG83),IF($G81=Tabelid!$L$4,IFERROR(SUMIFS($E:$E,$G:$G,Tabelid!$L$1,$C:$C,Tabelid!$J$4,$H:$H,P$2,$A:$A,$A81)/SUMIFS($E:$E,$G:$G,Tabelid!$L$1,$C:$C,Tabelid!$J$4,$A:$A,$A81),0),IF($G81=Tabelid!$L$5,IFERROR(SUMIFS($E:$E,$G:$G,Tabelid!$L$1,$C:$C,Tabelid!$J$4,$H:$H,P$2)/SUMIFS($E:$E,$G:$G,Tabelid!$L$1,$C:$C,Tabelid!$J$4),0),""))),"")</f>
        <v/>
      </c>
      <c r="Q81" s="29" t="str">
        <f>IFERROR(IF($G81=Tabelid!$L$6,Eksplikatsioon!V83/SUM(Eksplikatsioon!$O83:'Eksplikatsioon'!$AG83),IF($G81=Tabelid!$L$4,IFERROR(SUMIFS($E:$E,$G:$G,Tabelid!$L$1,$C:$C,Tabelid!$J$4,$H:$H,Q$2,$A:$A,$A81)/SUMIFS($E:$E,$G:$G,Tabelid!$L$1,$C:$C,Tabelid!$J$4,$A:$A,$A81),0),IF($G81=Tabelid!$L$5,IFERROR(SUMIFS($E:$E,$G:$G,Tabelid!$L$1,$C:$C,Tabelid!$J$4,$H:$H,Q$2)/SUMIFS($E:$E,$G:$G,Tabelid!$L$1,$C:$C,Tabelid!$J$4),0),""))),"")</f>
        <v/>
      </c>
      <c r="R81" s="29" t="str">
        <f>IFERROR(IF($G81=Tabelid!$L$6,Eksplikatsioon!W83/SUM(Eksplikatsioon!$O83:'Eksplikatsioon'!$AG83),IF($G81=Tabelid!$L$4,IFERROR(SUMIFS($E:$E,$G:$G,Tabelid!$L$1,$C:$C,Tabelid!$J$4,$H:$H,R$2,$A:$A,$A81)/SUMIFS($E:$E,$G:$G,Tabelid!$L$1,$C:$C,Tabelid!$J$4,$A:$A,$A81),0),IF($G81=Tabelid!$L$5,IFERROR(SUMIFS($E:$E,$G:$G,Tabelid!$L$1,$C:$C,Tabelid!$J$4,$H:$H,R$2)/SUMIFS($E:$E,$G:$G,Tabelid!$L$1,$C:$C,Tabelid!$J$4),0),""))),"")</f>
        <v/>
      </c>
      <c r="S81" s="29" t="str">
        <f>IFERROR(IF($G81=Tabelid!$L$6,Eksplikatsioon!X83/SUM(Eksplikatsioon!$O83:'Eksplikatsioon'!$AG83),IF($G81=Tabelid!$L$4,IFERROR(SUMIFS($E:$E,$G:$G,Tabelid!$L$1,$C:$C,Tabelid!$J$4,$H:$H,S$2,$A:$A,$A81)/SUMIFS($E:$E,$G:$G,Tabelid!$L$1,$C:$C,Tabelid!$J$4,$A:$A,$A81),0),IF($G81=Tabelid!$L$5,IFERROR(SUMIFS($E:$E,$G:$G,Tabelid!$L$1,$C:$C,Tabelid!$J$4,$H:$H,S$2)/SUMIFS($E:$E,$G:$G,Tabelid!$L$1,$C:$C,Tabelid!$J$4),0),""))),"")</f>
        <v/>
      </c>
      <c r="T81" s="29" t="str">
        <f>IFERROR(IF($G81=Tabelid!$L$6,Eksplikatsioon!Y83/SUM(Eksplikatsioon!$O83:'Eksplikatsioon'!$AG83),IF($G81=Tabelid!$L$4,IFERROR(SUMIFS($E:$E,$G:$G,Tabelid!$L$1,$C:$C,Tabelid!$J$4,$H:$H,T$2,$A:$A,$A81)/SUMIFS($E:$E,$G:$G,Tabelid!$L$1,$C:$C,Tabelid!$J$4,$A:$A,$A81),0),IF($G81=Tabelid!$L$5,IFERROR(SUMIFS($E:$E,$G:$G,Tabelid!$L$1,$C:$C,Tabelid!$J$4,$H:$H,T$2)/SUMIFS($E:$E,$G:$G,Tabelid!$L$1,$C:$C,Tabelid!$J$4),0),""))),"")</f>
        <v/>
      </c>
      <c r="U81" s="29" t="str">
        <f>IFERROR(IF($G81=Tabelid!$L$6,Eksplikatsioon!Z83/SUM(Eksplikatsioon!$O83:'Eksplikatsioon'!$AG83),IF($G81=Tabelid!$L$4,IFERROR(SUMIFS($E:$E,$G:$G,Tabelid!$L$1,$C:$C,Tabelid!$J$4,$H:$H,U$2,$A:$A,$A81)/SUMIFS($E:$E,$G:$G,Tabelid!$L$1,$C:$C,Tabelid!$J$4,$A:$A,$A81),0),IF($G81=Tabelid!$L$5,IFERROR(SUMIFS($E:$E,$G:$G,Tabelid!$L$1,$C:$C,Tabelid!$J$4,$H:$H,U$2)/SUMIFS($E:$E,$G:$G,Tabelid!$L$1,$C:$C,Tabelid!$J$4),0),""))),"")</f>
        <v/>
      </c>
      <c r="V81" s="29"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29"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29"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29"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29"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29"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29"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29" t="str">
        <f>IFERROR(IF($G81=Tabelid!$L$6,$E81*J81,IFERROR($E81*J81/SUM($J81:$AB81)*(Eksplikatsioon!O83)/SUMPRODUCT($J81:$AB81,Eksplikatsioon!$O83:$AG83),"")),"")</f>
        <v/>
      </c>
      <c r="AD81" s="29" t="str">
        <f>IFERROR(IF($G81=Tabelid!$L$6,$E81*K81,IFERROR($E81*K81/SUM($J81:$AB81)*(Eksplikatsioon!P83)/SUMPRODUCT($J81:$AB81,Eksplikatsioon!$O83:$AG83),"")),"")</f>
        <v/>
      </c>
      <c r="AE81" s="29" t="str">
        <f>IFERROR(IF($G81=Tabelid!$L$6,$E81*L81,IFERROR($E81*L81/SUM($J81:$AB81)*(Eksplikatsioon!Q83)/SUMPRODUCT($J81:$AB81,Eksplikatsioon!$O83:$AG83),"")),"")</f>
        <v/>
      </c>
      <c r="AF81" s="29" t="str">
        <f>IFERROR(IF($G81=Tabelid!$L$6,$E81*M81,IFERROR($E81*M81/SUM($J81:$AB81)*(Eksplikatsioon!R83)/SUMPRODUCT($J81:$AB81,Eksplikatsioon!$O83:$AG83),"")),"")</f>
        <v/>
      </c>
      <c r="AG81" s="29" t="str">
        <f>IFERROR(IF($G81=Tabelid!$L$6,$E81*N81,IFERROR($E81*N81/SUM($J81:$AB81)*(Eksplikatsioon!S83)/SUMPRODUCT($J81:$AB81,Eksplikatsioon!$O83:$AG83),"")),"")</f>
        <v/>
      </c>
      <c r="AH81" s="29" t="str">
        <f>IFERROR(IF($G81=Tabelid!$L$6,$E81*O81,IFERROR($E81*O81/SUM($J81:$AB81)*(Eksplikatsioon!T83)/SUMPRODUCT($J81:$AB81,Eksplikatsioon!$O83:$AG83),"")),"")</f>
        <v/>
      </c>
      <c r="AI81" s="29" t="str">
        <f>IFERROR(IF($G81=Tabelid!$L$6,$E81*P81,IFERROR($E81*P81/SUM($J81:$AB81)*(Eksplikatsioon!U83)/SUMPRODUCT($J81:$AB81,Eksplikatsioon!$O83:$AG83),"")),"")</f>
        <v/>
      </c>
      <c r="AJ81" s="29" t="str">
        <f>IFERROR(IF($G81=Tabelid!$L$6,$E81*Q81,IFERROR($E81*Q81/SUM($J81:$AB81)*(Eksplikatsioon!V83)/SUMPRODUCT($J81:$AB81,Eksplikatsioon!$O83:$AG83),"")),"")</f>
        <v/>
      </c>
      <c r="AK81" s="29" t="str">
        <f>IFERROR(IF($G81=Tabelid!$L$6,$E81*R81,IFERROR($E81*R81/SUM($J81:$AB81)*(Eksplikatsioon!W83)/SUMPRODUCT($J81:$AB81,Eksplikatsioon!$O83:$AG83),"")),"")</f>
        <v/>
      </c>
      <c r="AL81" s="29" t="str">
        <f>IFERROR(IF($G81=Tabelid!$L$6,$E81*S81,IFERROR($E81*S81/SUM($J81:$AB81)*(Eksplikatsioon!X83)/SUMPRODUCT($J81:$AB81,Eksplikatsioon!$O83:$AG83),"")),"")</f>
        <v/>
      </c>
      <c r="AM81" s="29" t="str">
        <f>IFERROR(IF($G81=Tabelid!$L$6,$E81*T81,IFERROR($E81*T81/SUM($J81:$AB81)*(Eksplikatsioon!Y83)/SUMPRODUCT($J81:$AB81,Eksplikatsioon!$O83:$AG83),"")),"")</f>
        <v/>
      </c>
      <c r="AN81" s="29" t="str">
        <f>IFERROR(IF($G81=Tabelid!$L$6,$E81*U81,IFERROR($E81*U81/SUM($J81:$AB81)*(Eksplikatsioon!Z83)/SUMPRODUCT($J81:$AB81,Eksplikatsioon!$O83:$AG83),"")),"")</f>
        <v/>
      </c>
      <c r="AO81" s="29" t="str">
        <f>IFERROR(IF($G81=Tabelid!$L$6,$E81*V81,IFERROR($E81*V81/SUM($J81:$AB81)*(Eksplikatsioon!AA83)/SUMPRODUCT($J81:$AB81,Eksplikatsioon!$O83:$AG83),"")),"")</f>
        <v/>
      </c>
      <c r="AP81" s="29" t="str">
        <f>IFERROR(IF($G81=Tabelid!$L$6,$E81*W81,IFERROR($E81*W81/SUM($J81:$AB81)*(Eksplikatsioon!AB83)/SUMPRODUCT($J81:$AB81,Eksplikatsioon!$O83:$AG83),"")),"")</f>
        <v/>
      </c>
      <c r="AQ81" s="29" t="str">
        <f>IFERROR(IF($G81=Tabelid!$L$6,$E81*X81,IFERROR($E81*X81/SUM($J81:$AB81)*(Eksplikatsioon!AC83)/SUMPRODUCT($J81:$AB81,Eksplikatsioon!$O83:$AG83),"")),"")</f>
        <v/>
      </c>
      <c r="AR81" s="29" t="str">
        <f>IFERROR(IF($G81=Tabelid!$L$6,$E81*Y81,IFERROR($E81*Y81/SUM($J81:$AB81)*(Eksplikatsioon!AD83)/SUMPRODUCT($J81:$AB81,Eksplikatsioon!$O83:$AG83),"")),"")</f>
        <v/>
      </c>
      <c r="AS81" s="29" t="str">
        <f>IFERROR(IF($G81=Tabelid!$L$6,$E81*Z81,IFERROR($E81*Z81/SUM($J81:$AB81)*(Eksplikatsioon!AE83)/SUMPRODUCT($J81:$AB81,Eksplikatsioon!$O83:$AG83),"")),"")</f>
        <v/>
      </c>
      <c r="AT81" s="29" t="str">
        <f>IFERROR(IF($G81=Tabelid!$L$6,$E81*AA81,IFERROR($E81*AA81/SUM($J81:$AB81)*(Eksplikatsioon!AF83)/SUMPRODUCT($J81:$AB81,Eksplikatsioon!$O83:$AG83),"")),"")</f>
        <v/>
      </c>
      <c r="AU81" s="29" t="str">
        <f>IFERROR(IF($G81=Tabelid!$L$6,$E81*AB81,IFERROR($E81*AB81/SUM($J81:$AB81)*(Eksplikatsioon!AG83)/SUMPRODUCT($J81:$AB81,Eksplikatsioon!$O83:$AG83),"")),"")</f>
        <v/>
      </c>
    </row>
    <row r="82" spans="1:47" x14ac:dyDescent="0.25">
      <c r="A82" s="23" t="str">
        <f>IF(Eksplikatsioon!A84=0,"",Eksplikatsioon!A84)</f>
        <v>03</v>
      </c>
      <c r="B82" s="56" t="str">
        <f>IF(Eksplikatsioon!B84=0,"",Eksplikatsioon!B84)</f>
        <v>301</v>
      </c>
      <c r="C82" s="23" t="str">
        <f>IF(Eksplikatsioon!C84=0,"",Eksplikatsioon!C84)</f>
        <v>VERTIKAALSETE ÜHENDUSTEEDE PIND</v>
      </c>
      <c r="D82" s="23" t="str">
        <f>IF(Eksplikatsioon!D84=0,"",Eksplikatsioon!D84)</f>
        <v>Trepp/Trepikoda</v>
      </c>
      <c r="E82" s="54">
        <f>IF(Eksplikatsioon!F84=0,"",Eksplikatsioon!F84)</f>
        <v>16.7</v>
      </c>
      <c r="F82" s="23" t="str">
        <f>IF(Eksplikatsioon!H84=0,"",Eksplikatsioon!H84)</f>
        <v/>
      </c>
      <c r="G82" s="23" t="str">
        <f>IF(Eksplikatsioon!J84=0,"",Eksplikatsioon!J84)</f>
        <v/>
      </c>
      <c r="H82" s="23" t="str">
        <f>IF(Eksplikatsioon!K84=0,"",Eksplikatsioon!K84)</f>
        <v/>
      </c>
      <c r="I82" s="23" t="str">
        <f>IF(Eksplikatsioon!L84=0,"",Eksplikatsioon!L84)</f>
        <v/>
      </c>
      <c r="J82" s="29" t="str">
        <f>IFERROR(IF($G82=Tabelid!$L$6,Eksplikatsioon!O84/SUM(Eksplikatsioon!$O84:'Eksplikatsioon'!$AG84),IF($G82=Tabelid!$L$4,IFERROR(SUMIFS($E:$E,$G:$G,Tabelid!$L$1,$C:$C,Tabelid!$J$4,$H:$H,J$2,$A:$A,$A82)/SUMIFS($E:$E,$G:$G,Tabelid!$L$1,$C:$C,Tabelid!$J$4,$A:$A,$A82),0),IF($G82=Tabelid!$L$5,IFERROR(SUMIFS($E:$E,$G:$G,Tabelid!$L$1,$C:$C,Tabelid!$J$4,$H:$H,J$2)/SUMIFS($E:$E,$G:$G,Tabelid!$L$1,$C:$C,Tabelid!$J$4),0),""))),"")</f>
        <v/>
      </c>
      <c r="K82" s="29" t="str">
        <f>IFERROR(IF($G82=Tabelid!$L$6,Eksplikatsioon!P84/SUM(Eksplikatsioon!$O84:'Eksplikatsioon'!$AG84),IF($G82=Tabelid!$L$4,IFERROR(SUMIFS($E:$E,$G:$G,Tabelid!$L$1,$C:$C,Tabelid!$J$4,$H:$H,K$2,$A:$A,$A82)/SUMIFS($E:$E,$G:$G,Tabelid!$L$1,$C:$C,Tabelid!$J$4,$A:$A,$A82),0),IF($G82=Tabelid!$L$5,IFERROR(SUMIFS($E:$E,$G:$G,Tabelid!$L$1,$C:$C,Tabelid!$J$4,$H:$H,K$2)/SUMIFS($E:$E,$G:$G,Tabelid!$L$1,$C:$C,Tabelid!$J$4),0),""))),"")</f>
        <v/>
      </c>
      <c r="L82" s="29" t="str">
        <f>IFERROR(IF($G82=Tabelid!$L$6,Eksplikatsioon!Q84/SUM(Eksplikatsioon!$O84:'Eksplikatsioon'!$AG84),IF($G82=Tabelid!$L$4,IFERROR(SUMIFS($E:$E,$G:$G,Tabelid!$L$1,$C:$C,Tabelid!$J$4,$H:$H,L$2,$A:$A,$A82)/SUMIFS($E:$E,$G:$G,Tabelid!$L$1,$C:$C,Tabelid!$J$4,$A:$A,$A82),0),IF($G82=Tabelid!$L$5,IFERROR(SUMIFS($E:$E,$G:$G,Tabelid!$L$1,$C:$C,Tabelid!$J$4,$H:$H,L$2)/SUMIFS($E:$E,$G:$G,Tabelid!$L$1,$C:$C,Tabelid!$J$4),0),""))),"")</f>
        <v/>
      </c>
      <c r="M82" s="29" t="str">
        <f>IFERROR(IF($G82=Tabelid!$L$6,Eksplikatsioon!R84/SUM(Eksplikatsioon!$O84:'Eksplikatsioon'!$AG84),IF($G82=Tabelid!$L$4,IFERROR(SUMIFS($E:$E,$G:$G,Tabelid!$L$1,$C:$C,Tabelid!$J$4,$H:$H,M$2,$A:$A,$A82)/SUMIFS($E:$E,$G:$G,Tabelid!$L$1,$C:$C,Tabelid!$J$4,$A:$A,$A82),0),IF($G82=Tabelid!$L$5,IFERROR(SUMIFS($E:$E,$G:$G,Tabelid!$L$1,$C:$C,Tabelid!$J$4,$H:$H,M$2)/SUMIFS($E:$E,$G:$G,Tabelid!$L$1,$C:$C,Tabelid!$J$4),0),""))),"")</f>
        <v/>
      </c>
      <c r="N82" s="29" t="str">
        <f>IFERROR(IF($G82=Tabelid!$L$6,Eksplikatsioon!S84/SUM(Eksplikatsioon!$O84:'Eksplikatsioon'!$AG84),IF($G82=Tabelid!$L$4,IFERROR(SUMIFS($E:$E,$G:$G,Tabelid!$L$1,$C:$C,Tabelid!$J$4,$H:$H,N$2,$A:$A,$A82)/SUMIFS($E:$E,$G:$G,Tabelid!$L$1,$C:$C,Tabelid!$J$4,$A:$A,$A82),0),IF($G82=Tabelid!$L$5,IFERROR(SUMIFS($E:$E,$G:$G,Tabelid!$L$1,$C:$C,Tabelid!$J$4,$H:$H,N$2)/SUMIFS($E:$E,$G:$G,Tabelid!$L$1,$C:$C,Tabelid!$J$4),0),""))),"")</f>
        <v/>
      </c>
      <c r="O82" s="29" t="str">
        <f>IFERROR(IF($G82=Tabelid!$L$6,Eksplikatsioon!T84/SUM(Eksplikatsioon!$O84:'Eksplikatsioon'!$AG84),IF($G82=Tabelid!$L$4,IFERROR(SUMIFS($E:$E,$G:$G,Tabelid!$L$1,$C:$C,Tabelid!$J$4,$H:$H,O$2,$A:$A,$A82)/SUMIFS($E:$E,$G:$G,Tabelid!$L$1,$C:$C,Tabelid!$J$4,$A:$A,$A82),0),IF($G82=Tabelid!$L$5,IFERROR(SUMIFS($E:$E,$G:$G,Tabelid!$L$1,$C:$C,Tabelid!$J$4,$H:$H,O$2)/SUMIFS($E:$E,$G:$G,Tabelid!$L$1,$C:$C,Tabelid!$J$4),0),""))),"")</f>
        <v/>
      </c>
      <c r="P82" s="29" t="str">
        <f>IFERROR(IF($G82=Tabelid!$L$6,Eksplikatsioon!U84/SUM(Eksplikatsioon!$O84:'Eksplikatsioon'!$AG84),IF($G82=Tabelid!$L$4,IFERROR(SUMIFS($E:$E,$G:$G,Tabelid!$L$1,$C:$C,Tabelid!$J$4,$H:$H,P$2,$A:$A,$A82)/SUMIFS($E:$E,$G:$G,Tabelid!$L$1,$C:$C,Tabelid!$J$4,$A:$A,$A82),0),IF($G82=Tabelid!$L$5,IFERROR(SUMIFS($E:$E,$G:$G,Tabelid!$L$1,$C:$C,Tabelid!$J$4,$H:$H,P$2)/SUMIFS($E:$E,$G:$G,Tabelid!$L$1,$C:$C,Tabelid!$J$4),0),""))),"")</f>
        <v/>
      </c>
      <c r="Q82" s="29" t="str">
        <f>IFERROR(IF($G82=Tabelid!$L$6,Eksplikatsioon!V84/SUM(Eksplikatsioon!$O84:'Eksplikatsioon'!$AG84),IF($G82=Tabelid!$L$4,IFERROR(SUMIFS($E:$E,$G:$G,Tabelid!$L$1,$C:$C,Tabelid!$J$4,$H:$H,Q$2,$A:$A,$A82)/SUMIFS($E:$E,$G:$G,Tabelid!$L$1,$C:$C,Tabelid!$J$4,$A:$A,$A82),0),IF($G82=Tabelid!$L$5,IFERROR(SUMIFS($E:$E,$G:$G,Tabelid!$L$1,$C:$C,Tabelid!$J$4,$H:$H,Q$2)/SUMIFS($E:$E,$G:$G,Tabelid!$L$1,$C:$C,Tabelid!$J$4),0),""))),"")</f>
        <v/>
      </c>
      <c r="R82" s="29" t="str">
        <f>IFERROR(IF($G82=Tabelid!$L$6,Eksplikatsioon!W84/SUM(Eksplikatsioon!$O84:'Eksplikatsioon'!$AG84),IF($G82=Tabelid!$L$4,IFERROR(SUMIFS($E:$E,$G:$G,Tabelid!$L$1,$C:$C,Tabelid!$J$4,$H:$H,R$2,$A:$A,$A82)/SUMIFS($E:$E,$G:$G,Tabelid!$L$1,$C:$C,Tabelid!$J$4,$A:$A,$A82),0),IF($G82=Tabelid!$L$5,IFERROR(SUMIFS($E:$E,$G:$G,Tabelid!$L$1,$C:$C,Tabelid!$J$4,$H:$H,R$2)/SUMIFS($E:$E,$G:$G,Tabelid!$L$1,$C:$C,Tabelid!$J$4),0),""))),"")</f>
        <v/>
      </c>
      <c r="S82" s="29" t="str">
        <f>IFERROR(IF($G82=Tabelid!$L$6,Eksplikatsioon!X84/SUM(Eksplikatsioon!$O84:'Eksplikatsioon'!$AG84),IF($G82=Tabelid!$L$4,IFERROR(SUMIFS($E:$E,$G:$G,Tabelid!$L$1,$C:$C,Tabelid!$J$4,$H:$H,S$2,$A:$A,$A82)/SUMIFS($E:$E,$G:$G,Tabelid!$L$1,$C:$C,Tabelid!$J$4,$A:$A,$A82),0),IF($G82=Tabelid!$L$5,IFERROR(SUMIFS($E:$E,$G:$G,Tabelid!$L$1,$C:$C,Tabelid!$J$4,$H:$H,S$2)/SUMIFS($E:$E,$G:$G,Tabelid!$L$1,$C:$C,Tabelid!$J$4),0),""))),"")</f>
        <v/>
      </c>
      <c r="T82" s="29" t="str">
        <f>IFERROR(IF($G82=Tabelid!$L$6,Eksplikatsioon!Y84/SUM(Eksplikatsioon!$O84:'Eksplikatsioon'!$AG84),IF($G82=Tabelid!$L$4,IFERROR(SUMIFS($E:$E,$G:$G,Tabelid!$L$1,$C:$C,Tabelid!$J$4,$H:$H,T$2,$A:$A,$A82)/SUMIFS($E:$E,$G:$G,Tabelid!$L$1,$C:$C,Tabelid!$J$4,$A:$A,$A82),0),IF($G82=Tabelid!$L$5,IFERROR(SUMIFS($E:$E,$G:$G,Tabelid!$L$1,$C:$C,Tabelid!$J$4,$H:$H,T$2)/SUMIFS($E:$E,$G:$G,Tabelid!$L$1,$C:$C,Tabelid!$J$4),0),""))),"")</f>
        <v/>
      </c>
      <c r="U82" s="29" t="str">
        <f>IFERROR(IF($G82=Tabelid!$L$6,Eksplikatsioon!Z84/SUM(Eksplikatsioon!$O84:'Eksplikatsioon'!$AG84),IF($G82=Tabelid!$L$4,IFERROR(SUMIFS($E:$E,$G:$G,Tabelid!$L$1,$C:$C,Tabelid!$J$4,$H:$H,U$2,$A:$A,$A82)/SUMIFS($E:$E,$G:$G,Tabelid!$L$1,$C:$C,Tabelid!$J$4,$A:$A,$A82),0),IF($G82=Tabelid!$L$5,IFERROR(SUMIFS($E:$E,$G:$G,Tabelid!$L$1,$C:$C,Tabelid!$J$4,$H:$H,U$2)/SUMIFS($E:$E,$G:$G,Tabelid!$L$1,$C:$C,Tabelid!$J$4),0),""))),"")</f>
        <v/>
      </c>
      <c r="V82" s="29"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29"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29"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29"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29"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29"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29"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29" t="str">
        <f>IFERROR(IF($G82=Tabelid!$L$6,$E82*J82,IFERROR($E82*J82/SUM($J82:$AB82)*(Eksplikatsioon!O84)/SUMPRODUCT($J82:$AB82,Eksplikatsioon!$O84:$AG84),"")),"")</f>
        <v/>
      </c>
      <c r="AD82" s="29" t="str">
        <f>IFERROR(IF($G82=Tabelid!$L$6,$E82*K82,IFERROR($E82*K82/SUM($J82:$AB82)*(Eksplikatsioon!P84)/SUMPRODUCT($J82:$AB82,Eksplikatsioon!$O84:$AG84),"")),"")</f>
        <v/>
      </c>
      <c r="AE82" s="29" t="str">
        <f>IFERROR(IF($G82=Tabelid!$L$6,$E82*L82,IFERROR($E82*L82/SUM($J82:$AB82)*(Eksplikatsioon!Q84)/SUMPRODUCT($J82:$AB82,Eksplikatsioon!$O84:$AG84),"")),"")</f>
        <v/>
      </c>
      <c r="AF82" s="29" t="str">
        <f>IFERROR(IF($G82=Tabelid!$L$6,$E82*M82,IFERROR($E82*M82/SUM($J82:$AB82)*(Eksplikatsioon!R84)/SUMPRODUCT($J82:$AB82,Eksplikatsioon!$O84:$AG84),"")),"")</f>
        <v/>
      </c>
      <c r="AG82" s="29" t="str">
        <f>IFERROR(IF($G82=Tabelid!$L$6,$E82*N82,IFERROR($E82*N82/SUM($J82:$AB82)*(Eksplikatsioon!S84)/SUMPRODUCT($J82:$AB82,Eksplikatsioon!$O84:$AG84),"")),"")</f>
        <v/>
      </c>
      <c r="AH82" s="29" t="str">
        <f>IFERROR(IF($G82=Tabelid!$L$6,$E82*O82,IFERROR($E82*O82/SUM($J82:$AB82)*(Eksplikatsioon!T84)/SUMPRODUCT($J82:$AB82,Eksplikatsioon!$O84:$AG84),"")),"")</f>
        <v/>
      </c>
      <c r="AI82" s="29" t="str">
        <f>IFERROR(IF($G82=Tabelid!$L$6,$E82*P82,IFERROR($E82*P82/SUM($J82:$AB82)*(Eksplikatsioon!U84)/SUMPRODUCT($J82:$AB82,Eksplikatsioon!$O84:$AG84),"")),"")</f>
        <v/>
      </c>
      <c r="AJ82" s="29" t="str">
        <f>IFERROR(IF($G82=Tabelid!$L$6,$E82*Q82,IFERROR($E82*Q82/SUM($J82:$AB82)*(Eksplikatsioon!V84)/SUMPRODUCT($J82:$AB82,Eksplikatsioon!$O84:$AG84),"")),"")</f>
        <v/>
      </c>
      <c r="AK82" s="29" t="str">
        <f>IFERROR(IF($G82=Tabelid!$L$6,$E82*R82,IFERROR($E82*R82/SUM($J82:$AB82)*(Eksplikatsioon!W84)/SUMPRODUCT($J82:$AB82,Eksplikatsioon!$O84:$AG84),"")),"")</f>
        <v/>
      </c>
      <c r="AL82" s="29" t="str">
        <f>IFERROR(IF($G82=Tabelid!$L$6,$E82*S82,IFERROR($E82*S82/SUM($J82:$AB82)*(Eksplikatsioon!X84)/SUMPRODUCT($J82:$AB82,Eksplikatsioon!$O84:$AG84),"")),"")</f>
        <v/>
      </c>
      <c r="AM82" s="29" t="str">
        <f>IFERROR(IF($G82=Tabelid!$L$6,$E82*T82,IFERROR($E82*T82/SUM($J82:$AB82)*(Eksplikatsioon!Y84)/SUMPRODUCT($J82:$AB82,Eksplikatsioon!$O84:$AG84),"")),"")</f>
        <v/>
      </c>
      <c r="AN82" s="29" t="str">
        <f>IFERROR(IF($G82=Tabelid!$L$6,$E82*U82,IFERROR($E82*U82/SUM($J82:$AB82)*(Eksplikatsioon!Z84)/SUMPRODUCT($J82:$AB82,Eksplikatsioon!$O84:$AG84),"")),"")</f>
        <v/>
      </c>
      <c r="AO82" s="29" t="str">
        <f>IFERROR(IF($G82=Tabelid!$L$6,$E82*V82,IFERROR($E82*V82/SUM($J82:$AB82)*(Eksplikatsioon!AA84)/SUMPRODUCT($J82:$AB82,Eksplikatsioon!$O84:$AG84),"")),"")</f>
        <v/>
      </c>
      <c r="AP82" s="29" t="str">
        <f>IFERROR(IF($G82=Tabelid!$L$6,$E82*W82,IFERROR($E82*W82/SUM($J82:$AB82)*(Eksplikatsioon!AB84)/SUMPRODUCT($J82:$AB82,Eksplikatsioon!$O84:$AG84),"")),"")</f>
        <v/>
      </c>
      <c r="AQ82" s="29" t="str">
        <f>IFERROR(IF($G82=Tabelid!$L$6,$E82*X82,IFERROR($E82*X82/SUM($J82:$AB82)*(Eksplikatsioon!AC84)/SUMPRODUCT($J82:$AB82,Eksplikatsioon!$O84:$AG84),"")),"")</f>
        <v/>
      </c>
      <c r="AR82" s="29" t="str">
        <f>IFERROR(IF($G82=Tabelid!$L$6,$E82*Y82,IFERROR($E82*Y82/SUM($J82:$AB82)*(Eksplikatsioon!AD84)/SUMPRODUCT($J82:$AB82,Eksplikatsioon!$O84:$AG84),"")),"")</f>
        <v/>
      </c>
      <c r="AS82" s="29" t="str">
        <f>IFERROR(IF($G82=Tabelid!$L$6,$E82*Z82,IFERROR($E82*Z82/SUM($J82:$AB82)*(Eksplikatsioon!AE84)/SUMPRODUCT($J82:$AB82,Eksplikatsioon!$O84:$AG84),"")),"")</f>
        <v/>
      </c>
      <c r="AT82" s="29" t="str">
        <f>IFERROR(IF($G82=Tabelid!$L$6,$E82*AA82,IFERROR($E82*AA82/SUM($J82:$AB82)*(Eksplikatsioon!AF84)/SUMPRODUCT($J82:$AB82,Eksplikatsioon!$O84:$AG84),"")),"")</f>
        <v/>
      </c>
      <c r="AU82" s="29" t="str">
        <f>IFERROR(IF($G82=Tabelid!$L$6,$E82*AB82,IFERROR($E82*AB82/SUM($J82:$AB82)*(Eksplikatsioon!AG84)/SUMPRODUCT($J82:$AB82,Eksplikatsioon!$O84:$AG84),"")),"")</f>
        <v/>
      </c>
    </row>
    <row r="83" spans="1:47" x14ac:dyDescent="0.25">
      <c r="A83" s="23" t="str">
        <f>IF(Eksplikatsioon!A85=0,"",Eksplikatsioon!A85)</f>
        <v>03</v>
      </c>
      <c r="B83" s="56" t="str">
        <f>IF(Eksplikatsioon!B85=0,"",Eksplikatsioon!B85)</f>
        <v>302</v>
      </c>
      <c r="C83" s="23" t="str">
        <f>IF(Eksplikatsioon!C85=0,"",Eksplikatsioon!C85)</f>
        <v>ÜÜRITAV PIND</v>
      </c>
      <c r="D83" s="23" t="str">
        <f>IF(Eksplikatsioon!D85=0,"",Eksplikatsioon!D85)</f>
        <v>Koridor</v>
      </c>
      <c r="E83" s="54">
        <f>IF(Eksplikatsioon!F85=0,"",Eksplikatsioon!F85)</f>
        <v>10.3</v>
      </c>
      <c r="F83" s="23" t="str">
        <f>IF(Eksplikatsioon!H85=0,"",Eksplikatsioon!H85)</f>
        <v/>
      </c>
      <c r="G83" s="23" t="str">
        <f>IF(Eksplikatsioon!J85=0,"",Eksplikatsioon!J85)</f>
        <v>Ühiskasutuses hoone pind</v>
      </c>
      <c r="H83" s="23" t="str">
        <f>IF(Eksplikatsioon!K85=0,"",Eksplikatsioon!K85)</f>
        <v/>
      </c>
      <c r="I83" s="23" t="str">
        <f>IF(Eksplikatsioon!L85=0,"",Eksplikatsioon!L85)</f>
        <v/>
      </c>
      <c r="J83" s="29" t="str">
        <f>IFERROR(IF($G83=Tabelid!$L$6,Eksplikatsioon!O85/SUM(Eksplikatsioon!$O85:'Eksplikatsioon'!$AG85),IF($G83=Tabelid!$L$4,IFERROR(SUMIFS($E:$E,$G:$G,Tabelid!$L$1,$C:$C,Tabelid!$J$4,$H:$H,J$2,$A:$A,$A83)/SUMIFS($E:$E,$G:$G,Tabelid!$L$1,$C:$C,Tabelid!$J$4,$A:$A,$A83),0),IF($G83=Tabelid!$L$5,IFERROR(SUMIFS($E:$E,$G:$G,Tabelid!$L$1,$C:$C,Tabelid!$J$4,$H:$H,J$2)/SUMIFS($E:$E,$G:$G,Tabelid!$L$1,$C:$C,Tabelid!$J$4),0),""))),"")</f>
        <v/>
      </c>
      <c r="K83" s="29" t="str">
        <f>IFERROR(IF($G83=Tabelid!$L$6,Eksplikatsioon!P85/SUM(Eksplikatsioon!$O85:'Eksplikatsioon'!$AG85),IF($G83=Tabelid!$L$4,IFERROR(SUMIFS($E:$E,$G:$G,Tabelid!$L$1,$C:$C,Tabelid!$J$4,$H:$H,K$2,$A:$A,$A83)/SUMIFS($E:$E,$G:$G,Tabelid!$L$1,$C:$C,Tabelid!$J$4,$A:$A,$A83),0),IF($G83=Tabelid!$L$5,IFERROR(SUMIFS($E:$E,$G:$G,Tabelid!$L$1,$C:$C,Tabelid!$J$4,$H:$H,K$2)/SUMIFS($E:$E,$G:$G,Tabelid!$L$1,$C:$C,Tabelid!$J$4),0),""))),"")</f>
        <v/>
      </c>
      <c r="L83" s="29" t="str">
        <f>IFERROR(IF($G83=Tabelid!$L$6,Eksplikatsioon!Q85/SUM(Eksplikatsioon!$O85:'Eksplikatsioon'!$AG85),IF($G83=Tabelid!$L$4,IFERROR(SUMIFS($E:$E,$G:$G,Tabelid!$L$1,$C:$C,Tabelid!$J$4,$H:$H,L$2,$A:$A,$A83)/SUMIFS($E:$E,$G:$G,Tabelid!$L$1,$C:$C,Tabelid!$J$4,$A:$A,$A83),0),IF($G83=Tabelid!$L$5,IFERROR(SUMIFS($E:$E,$G:$G,Tabelid!$L$1,$C:$C,Tabelid!$J$4,$H:$H,L$2)/SUMIFS($E:$E,$G:$G,Tabelid!$L$1,$C:$C,Tabelid!$J$4),0),""))),"")</f>
        <v/>
      </c>
      <c r="M83" s="29" t="str">
        <f>IFERROR(IF($G83=Tabelid!$L$6,Eksplikatsioon!R85/SUM(Eksplikatsioon!$O85:'Eksplikatsioon'!$AG85),IF($G83=Tabelid!$L$4,IFERROR(SUMIFS($E:$E,$G:$G,Tabelid!$L$1,$C:$C,Tabelid!$J$4,$H:$H,M$2,$A:$A,$A83)/SUMIFS($E:$E,$G:$G,Tabelid!$L$1,$C:$C,Tabelid!$J$4,$A:$A,$A83),0),IF($G83=Tabelid!$L$5,IFERROR(SUMIFS($E:$E,$G:$G,Tabelid!$L$1,$C:$C,Tabelid!$J$4,$H:$H,M$2)/SUMIFS($E:$E,$G:$G,Tabelid!$L$1,$C:$C,Tabelid!$J$4),0),""))),"")</f>
        <v/>
      </c>
      <c r="N83" s="29" t="str">
        <f>IFERROR(IF($G83=Tabelid!$L$6,Eksplikatsioon!S85/SUM(Eksplikatsioon!$O85:'Eksplikatsioon'!$AG85),IF($G83=Tabelid!$L$4,IFERROR(SUMIFS($E:$E,$G:$G,Tabelid!$L$1,$C:$C,Tabelid!$J$4,$H:$H,N$2,$A:$A,$A83)/SUMIFS($E:$E,$G:$G,Tabelid!$L$1,$C:$C,Tabelid!$J$4,$A:$A,$A83),0),IF($G83=Tabelid!$L$5,IFERROR(SUMIFS($E:$E,$G:$G,Tabelid!$L$1,$C:$C,Tabelid!$J$4,$H:$H,N$2)/SUMIFS($E:$E,$G:$G,Tabelid!$L$1,$C:$C,Tabelid!$J$4),0),""))),"")</f>
        <v/>
      </c>
      <c r="O83" s="29" t="str">
        <f>IFERROR(IF($G83=Tabelid!$L$6,Eksplikatsioon!T85/SUM(Eksplikatsioon!$O85:'Eksplikatsioon'!$AG85),IF($G83=Tabelid!$L$4,IFERROR(SUMIFS($E:$E,$G:$G,Tabelid!$L$1,$C:$C,Tabelid!$J$4,$H:$H,O$2,$A:$A,$A83)/SUMIFS($E:$E,$G:$G,Tabelid!$L$1,$C:$C,Tabelid!$J$4,$A:$A,$A83),0),IF($G83=Tabelid!$L$5,IFERROR(SUMIFS($E:$E,$G:$G,Tabelid!$L$1,$C:$C,Tabelid!$J$4,$H:$H,O$2)/SUMIFS($E:$E,$G:$G,Tabelid!$L$1,$C:$C,Tabelid!$J$4),0),""))),"")</f>
        <v/>
      </c>
      <c r="P83" s="29" t="str">
        <f>IFERROR(IF($G83=Tabelid!$L$6,Eksplikatsioon!U85/SUM(Eksplikatsioon!$O85:'Eksplikatsioon'!$AG85),IF($G83=Tabelid!$L$4,IFERROR(SUMIFS($E:$E,$G:$G,Tabelid!$L$1,$C:$C,Tabelid!$J$4,$H:$H,P$2,$A:$A,$A83)/SUMIFS($E:$E,$G:$G,Tabelid!$L$1,$C:$C,Tabelid!$J$4,$A:$A,$A83),0),IF($G83=Tabelid!$L$5,IFERROR(SUMIFS($E:$E,$G:$G,Tabelid!$L$1,$C:$C,Tabelid!$J$4,$H:$H,P$2)/SUMIFS($E:$E,$G:$G,Tabelid!$L$1,$C:$C,Tabelid!$J$4),0),""))),"")</f>
        <v/>
      </c>
      <c r="Q83" s="29" t="str">
        <f>IFERROR(IF($G83=Tabelid!$L$6,Eksplikatsioon!V85/SUM(Eksplikatsioon!$O85:'Eksplikatsioon'!$AG85),IF($G83=Tabelid!$L$4,IFERROR(SUMIFS($E:$E,$G:$G,Tabelid!$L$1,$C:$C,Tabelid!$J$4,$H:$H,Q$2,$A:$A,$A83)/SUMIFS($E:$E,$G:$G,Tabelid!$L$1,$C:$C,Tabelid!$J$4,$A:$A,$A83),0),IF($G83=Tabelid!$L$5,IFERROR(SUMIFS($E:$E,$G:$G,Tabelid!$L$1,$C:$C,Tabelid!$J$4,$H:$H,Q$2)/SUMIFS($E:$E,$G:$G,Tabelid!$L$1,$C:$C,Tabelid!$J$4),0),""))),"")</f>
        <v/>
      </c>
      <c r="R83" s="29" t="str">
        <f>IFERROR(IF($G83=Tabelid!$L$6,Eksplikatsioon!W85/SUM(Eksplikatsioon!$O85:'Eksplikatsioon'!$AG85),IF($G83=Tabelid!$L$4,IFERROR(SUMIFS($E:$E,$G:$G,Tabelid!$L$1,$C:$C,Tabelid!$J$4,$H:$H,R$2,$A:$A,$A83)/SUMIFS($E:$E,$G:$G,Tabelid!$L$1,$C:$C,Tabelid!$J$4,$A:$A,$A83),0),IF($G83=Tabelid!$L$5,IFERROR(SUMIFS($E:$E,$G:$G,Tabelid!$L$1,$C:$C,Tabelid!$J$4,$H:$H,R$2)/SUMIFS($E:$E,$G:$G,Tabelid!$L$1,$C:$C,Tabelid!$J$4),0),""))),"")</f>
        <v/>
      </c>
      <c r="S83" s="29" t="str">
        <f>IFERROR(IF($G83=Tabelid!$L$6,Eksplikatsioon!X85/SUM(Eksplikatsioon!$O85:'Eksplikatsioon'!$AG85),IF($G83=Tabelid!$L$4,IFERROR(SUMIFS($E:$E,$G:$G,Tabelid!$L$1,$C:$C,Tabelid!$J$4,$H:$H,S$2,$A:$A,$A83)/SUMIFS($E:$E,$G:$G,Tabelid!$L$1,$C:$C,Tabelid!$J$4,$A:$A,$A83),0),IF($G83=Tabelid!$L$5,IFERROR(SUMIFS($E:$E,$G:$G,Tabelid!$L$1,$C:$C,Tabelid!$J$4,$H:$H,S$2)/SUMIFS($E:$E,$G:$G,Tabelid!$L$1,$C:$C,Tabelid!$J$4),0),""))),"")</f>
        <v/>
      </c>
      <c r="T83" s="29" t="str">
        <f>IFERROR(IF($G83=Tabelid!$L$6,Eksplikatsioon!Y85/SUM(Eksplikatsioon!$O85:'Eksplikatsioon'!$AG85),IF($G83=Tabelid!$L$4,IFERROR(SUMIFS($E:$E,$G:$G,Tabelid!$L$1,$C:$C,Tabelid!$J$4,$H:$H,T$2,$A:$A,$A83)/SUMIFS($E:$E,$G:$G,Tabelid!$L$1,$C:$C,Tabelid!$J$4,$A:$A,$A83),0),IF($G83=Tabelid!$L$5,IFERROR(SUMIFS($E:$E,$G:$G,Tabelid!$L$1,$C:$C,Tabelid!$J$4,$H:$H,T$2)/SUMIFS($E:$E,$G:$G,Tabelid!$L$1,$C:$C,Tabelid!$J$4),0),""))),"")</f>
        <v/>
      </c>
      <c r="U83" s="29" t="str">
        <f>IFERROR(IF($G83=Tabelid!$L$6,Eksplikatsioon!Z85/SUM(Eksplikatsioon!$O85:'Eksplikatsioon'!$AG85),IF($G83=Tabelid!$L$4,IFERROR(SUMIFS($E:$E,$G:$G,Tabelid!$L$1,$C:$C,Tabelid!$J$4,$H:$H,U$2,$A:$A,$A83)/SUMIFS($E:$E,$G:$G,Tabelid!$L$1,$C:$C,Tabelid!$J$4,$A:$A,$A83),0),IF($G83=Tabelid!$L$5,IFERROR(SUMIFS($E:$E,$G:$G,Tabelid!$L$1,$C:$C,Tabelid!$J$4,$H:$H,U$2)/SUMIFS($E:$E,$G:$G,Tabelid!$L$1,$C:$C,Tabelid!$J$4),0),""))),"")</f>
        <v/>
      </c>
      <c r="V83" s="29"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29"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29"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29"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29"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29"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29"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29" t="str">
        <f>IFERROR(IF($G83=Tabelid!$L$6,$E83*J83,IFERROR($E83*J83/SUM($J83:$AB83)*(Eksplikatsioon!O85)/SUMPRODUCT($J83:$AB83,Eksplikatsioon!$O85:$AG85),"")),"")</f>
        <v/>
      </c>
      <c r="AD83" s="29" t="str">
        <f>IFERROR(IF($G83=Tabelid!$L$6,$E83*K83,IFERROR($E83*K83/SUM($J83:$AB83)*(Eksplikatsioon!P85)/SUMPRODUCT($J83:$AB83,Eksplikatsioon!$O85:$AG85),"")),"")</f>
        <v/>
      </c>
      <c r="AE83" s="29" t="str">
        <f>IFERROR(IF($G83=Tabelid!$L$6,$E83*L83,IFERROR($E83*L83/SUM($J83:$AB83)*(Eksplikatsioon!Q85)/SUMPRODUCT($J83:$AB83,Eksplikatsioon!$O85:$AG85),"")),"")</f>
        <v/>
      </c>
      <c r="AF83" s="29" t="str">
        <f>IFERROR(IF($G83=Tabelid!$L$6,$E83*M83,IFERROR($E83*M83/SUM($J83:$AB83)*(Eksplikatsioon!R85)/SUMPRODUCT($J83:$AB83,Eksplikatsioon!$O85:$AG85),"")),"")</f>
        <v/>
      </c>
      <c r="AG83" s="29" t="str">
        <f>IFERROR(IF($G83=Tabelid!$L$6,$E83*N83,IFERROR($E83*N83/SUM($J83:$AB83)*(Eksplikatsioon!S85)/SUMPRODUCT($J83:$AB83,Eksplikatsioon!$O85:$AG85),"")),"")</f>
        <v/>
      </c>
      <c r="AH83" s="29" t="str">
        <f>IFERROR(IF($G83=Tabelid!$L$6,$E83*O83,IFERROR($E83*O83/SUM($J83:$AB83)*(Eksplikatsioon!T85)/SUMPRODUCT($J83:$AB83,Eksplikatsioon!$O85:$AG85),"")),"")</f>
        <v/>
      </c>
      <c r="AI83" s="29" t="str">
        <f>IFERROR(IF($G83=Tabelid!$L$6,$E83*P83,IFERROR($E83*P83/SUM($J83:$AB83)*(Eksplikatsioon!U85)/SUMPRODUCT($J83:$AB83,Eksplikatsioon!$O85:$AG85),"")),"")</f>
        <v/>
      </c>
      <c r="AJ83" s="29" t="str">
        <f>IFERROR(IF($G83=Tabelid!$L$6,$E83*Q83,IFERROR($E83*Q83/SUM($J83:$AB83)*(Eksplikatsioon!V85)/SUMPRODUCT($J83:$AB83,Eksplikatsioon!$O85:$AG85),"")),"")</f>
        <v/>
      </c>
      <c r="AK83" s="29" t="str">
        <f>IFERROR(IF($G83=Tabelid!$L$6,$E83*R83,IFERROR($E83*R83/SUM($J83:$AB83)*(Eksplikatsioon!W85)/SUMPRODUCT($J83:$AB83,Eksplikatsioon!$O85:$AG85),"")),"")</f>
        <v/>
      </c>
      <c r="AL83" s="29" t="str">
        <f>IFERROR(IF($G83=Tabelid!$L$6,$E83*S83,IFERROR($E83*S83/SUM($J83:$AB83)*(Eksplikatsioon!X85)/SUMPRODUCT($J83:$AB83,Eksplikatsioon!$O85:$AG85),"")),"")</f>
        <v/>
      </c>
      <c r="AM83" s="29" t="str">
        <f>IFERROR(IF($G83=Tabelid!$L$6,$E83*T83,IFERROR($E83*T83/SUM($J83:$AB83)*(Eksplikatsioon!Y85)/SUMPRODUCT($J83:$AB83,Eksplikatsioon!$O85:$AG85),"")),"")</f>
        <v/>
      </c>
      <c r="AN83" s="29" t="str">
        <f>IFERROR(IF($G83=Tabelid!$L$6,$E83*U83,IFERROR($E83*U83/SUM($J83:$AB83)*(Eksplikatsioon!Z85)/SUMPRODUCT($J83:$AB83,Eksplikatsioon!$O85:$AG85),"")),"")</f>
        <v/>
      </c>
      <c r="AO83" s="29" t="str">
        <f>IFERROR(IF($G83=Tabelid!$L$6,$E83*V83,IFERROR($E83*V83/SUM($J83:$AB83)*(Eksplikatsioon!AA85)/SUMPRODUCT($J83:$AB83,Eksplikatsioon!$O85:$AG85),"")),"")</f>
        <v/>
      </c>
      <c r="AP83" s="29" t="str">
        <f>IFERROR(IF($G83=Tabelid!$L$6,$E83*W83,IFERROR($E83*W83/SUM($J83:$AB83)*(Eksplikatsioon!AB85)/SUMPRODUCT($J83:$AB83,Eksplikatsioon!$O85:$AG85),"")),"")</f>
        <v/>
      </c>
      <c r="AQ83" s="29" t="str">
        <f>IFERROR(IF($G83=Tabelid!$L$6,$E83*X83,IFERROR($E83*X83/SUM($J83:$AB83)*(Eksplikatsioon!AC85)/SUMPRODUCT($J83:$AB83,Eksplikatsioon!$O85:$AG85),"")),"")</f>
        <v/>
      </c>
      <c r="AR83" s="29" t="str">
        <f>IFERROR(IF($G83=Tabelid!$L$6,$E83*Y83,IFERROR($E83*Y83/SUM($J83:$AB83)*(Eksplikatsioon!AD85)/SUMPRODUCT($J83:$AB83,Eksplikatsioon!$O85:$AG85),"")),"")</f>
        <v/>
      </c>
      <c r="AS83" s="29" t="str">
        <f>IFERROR(IF($G83=Tabelid!$L$6,$E83*Z83,IFERROR($E83*Z83/SUM($J83:$AB83)*(Eksplikatsioon!AE85)/SUMPRODUCT($J83:$AB83,Eksplikatsioon!$O85:$AG85),"")),"")</f>
        <v/>
      </c>
      <c r="AT83" s="29" t="str">
        <f>IFERROR(IF($G83=Tabelid!$L$6,$E83*AA83,IFERROR($E83*AA83/SUM($J83:$AB83)*(Eksplikatsioon!AF85)/SUMPRODUCT($J83:$AB83,Eksplikatsioon!$O85:$AG85),"")),"")</f>
        <v/>
      </c>
      <c r="AU83" s="29" t="str">
        <f>IFERROR(IF($G83=Tabelid!$L$6,$E83*AB83,IFERROR($E83*AB83/SUM($J83:$AB83)*(Eksplikatsioon!AG85)/SUMPRODUCT($J83:$AB83,Eksplikatsioon!$O85:$AG85),"")),"")</f>
        <v/>
      </c>
    </row>
    <row r="84" spans="1:47" x14ac:dyDescent="0.25">
      <c r="A84" s="23" t="str">
        <f>IF(Eksplikatsioon!A86=0,"",Eksplikatsioon!A86)</f>
        <v>03</v>
      </c>
      <c r="B84" s="56" t="str">
        <f>IF(Eksplikatsioon!B86=0,"",Eksplikatsioon!B86)</f>
        <v>303</v>
      </c>
      <c r="C84" s="23" t="str">
        <f>IF(Eksplikatsioon!C86=0,"",Eksplikatsioon!C86)</f>
        <v>VERTIKAALSETE ÜHENDUSTEEDE PIND</v>
      </c>
      <c r="D84" s="23" t="str">
        <f>IF(Eksplikatsioon!D86=0,"",Eksplikatsioon!D86)</f>
        <v>Lift</v>
      </c>
      <c r="E84" s="54">
        <f>IF(Eksplikatsioon!F86=0,"",Eksplikatsioon!F86)</f>
        <v>4.0999999999999996</v>
      </c>
      <c r="F84" s="23" t="str">
        <f>IF(Eksplikatsioon!H86=0,"",Eksplikatsioon!H86)</f>
        <v/>
      </c>
      <c r="G84" s="23" t="str">
        <f>IF(Eksplikatsioon!J86=0,"",Eksplikatsioon!J86)</f>
        <v/>
      </c>
      <c r="H84" s="23" t="str">
        <f>IF(Eksplikatsioon!K86=0,"",Eksplikatsioon!K86)</f>
        <v/>
      </c>
      <c r="I84" s="23" t="str">
        <f>IF(Eksplikatsioon!L86=0,"",Eksplikatsioon!L86)</f>
        <v/>
      </c>
      <c r="J84" s="29" t="str">
        <f>IFERROR(IF($G84=Tabelid!$L$6,Eksplikatsioon!O86/SUM(Eksplikatsioon!$O86:'Eksplikatsioon'!$AG86),IF($G84=Tabelid!$L$4,IFERROR(SUMIFS($E:$E,$G:$G,Tabelid!$L$1,$C:$C,Tabelid!$J$4,$H:$H,J$2,$A:$A,$A84)/SUMIFS($E:$E,$G:$G,Tabelid!$L$1,$C:$C,Tabelid!$J$4,$A:$A,$A84),0),IF($G84=Tabelid!$L$5,IFERROR(SUMIFS($E:$E,$G:$G,Tabelid!$L$1,$C:$C,Tabelid!$J$4,$H:$H,J$2)/SUMIFS($E:$E,$G:$G,Tabelid!$L$1,$C:$C,Tabelid!$J$4),0),""))),"")</f>
        <v/>
      </c>
      <c r="K84" s="29" t="str">
        <f>IFERROR(IF($G84=Tabelid!$L$6,Eksplikatsioon!P86/SUM(Eksplikatsioon!$O86:'Eksplikatsioon'!$AG86),IF($G84=Tabelid!$L$4,IFERROR(SUMIFS($E:$E,$G:$G,Tabelid!$L$1,$C:$C,Tabelid!$J$4,$H:$H,K$2,$A:$A,$A84)/SUMIFS($E:$E,$G:$G,Tabelid!$L$1,$C:$C,Tabelid!$J$4,$A:$A,$A84),0),IF($G84=Tabelid!$L$5,IFERROR(SUMIFS($E:$E,$G:$G,Tabelid!$L$1,$C:$C,Tabelid!$J$4,$H:$H,K$2)/SUMIFS($E:$E,$G:$G,Tabelid!$L$1,$C:$C,Tabelid!$J$4),0),""))),"")</f>
        <v/>
      </c>
      <c r="L84" s="29" t="str">
        <f>IFERROR(IF($G84=Tabelid!$L$6,Eksplikatsioon!Q86/SUM(Eksplikatsioon!$O86:'Eksplikatsioon'!$AG86),IF($G84=Tabelid!$L$4,IFERROR(SUMIFS($E:$E,$G:$G,Tabelid!$L$1,$C:$C,Tabelid!$J$4,$H:$H,L$2,$A:$A,$A84)/SUMIFS($E:$E,$G:$G,Tabelid!$L$1,$C:$C,Tabelid!$J$4,$A:$A,$A84),0),IF($G84=Tabelid!$L$5,IFERROR(SUMIFS($E:$E,$G:$G,Tabelid!$L$1,$C:$C,Tabelid!$J$4,$H:$H,L$2)/SUMIFS($E:$E,$G:$G,Tabelid!$L$1,$C:$C,Tabelid!$J$4),0),""))),"")</f>
        <v/>
      </c>
      <c r="M84" s="29" t="str">
        <f>IFERROR(IF($G84=Tabelid!$L$6,Eksplikatsioon!R86/SUM(Eksplikatsioon!$O86:'Eksplikatsioon'!$AG86),IF($G84=Tabelid!$L$4,IFERROR(SUMIFS($E:$E,$G:$G,Tabelid!$L$1,$C:$C,Tabelid!$J$4,$H:$H,M$2,$A:$A,$A84)/SUMIFS($E:$E,$G:$G,Tabelid!$L$1,$C:$C,Tabelid!$J$4,$A:$A,$A84),0),IF($G84=Tabelid!$L$5,IFERROR(SUMIFS($E:$E,$G:$G,Tabelid!$L$1,$C:$C,Tabelid!$J$4,$H:$H,M$2)/SUMIFS($E:$E,$G:$G,Tabelid!$L$1,$C:$C,Tabelid!$J$4),0),""))),"")</f>
        <v/>
      </c>
      <c r="N84" s="29" t="str">
        <f>IFERROR(IF($G84=Tabelid!$L$6,Eksplikatsioon!S86/SUM(Eksplikatsioon!$O86:'Eksplikatsioon'!$AG86),IF($G84=Tabelid!$L$4,IFERROR(SUMIFS($E:$E,$G:$G,Tabelid!$L$1,$C:$C,Tabelid!$J$4,$H:$H,N$2,$A:$A,$A84)/SUMIFS($E:$E,$G:$G,Tabelid!$L$1,$C:$C,Tabelid!$J$4,$A:$A,$A84),0),IF($G84=Tabelid!$L$5,IFERROR(SUMIFS($E:$E,$G:$G,Tabelid!$L$1,$C:$C,Tabelid!$J$4,$H:$H,N$2)/SUMIFS($E:$E,$G:$G,Tabelid!$L$1,$C:$C,Tabelid!$J$4),0),""))),"")</f>
        <v/>
      </c>
      <c r="O84" s="29" t="str">
        <f>IFERROR(IF($G84=Tabelid!$L$6,Eksplikatsioon!T86/SUM(Eksplikatsioon!$O86:'Eksplikatsioon'!$AG86),IF($G84=Tabelid!$L$4,IFERROR(SUMIFS($E:$E,$G:$G,Tabelid!$L$1,$C:$C,Tabelid!$J$4,$H:$H,O$2,$A:$A,$A84)/SUMIFS($E:$E,$G:$G,Tabelid!$L$1,$C:$C,Tabelid!$J$4,$A:$A,$A84),0),IF($G84=Tabelid!$L$5,IFERROR(SUMIFS($E:$E,$G:$G,Tabelid!$L$1,$C:$C,Tabelid!$J$4,$H:$H,O$2)/SUMIFS($E:$E,$G:$G,Tabelid!$L$1,$C:$C,Tabelid!$J$4),0),""))),"")</f>
        <v/>
      </c>
      <c r="P84" s="29" t="str">
        <f>IFERROR(IF($G84=Tabelid!$L$6,Eksplikatsioon!U86/SUM(Eksplikatsioon!$O86:'Eksplikatsioon'!$AG86),IF($G84=Tabelid!$L$4,IFERROR(SUMIFS($E:$E,$G:$G,Tabelid!$L$1,$C:$C,Tabelid!$J$4,$H:$H,P$2,$A:$A,$A84)/SUMIFS($E:$E,$G:$G,Tabelid!$L$1,$C:$C,Tabelid!$J$4,$A:$A,$A84),0),IF($G84=Tabelid!$L$5,IFERROR(SUMIFS($E:$E,$G:$G,Tabelid!$L$1,$C:$C,Tabelid!$J$4,$H:$H,P$2)/SUMIFS($E:$E,$G:$G,Tabelid!$L$1,$C:$C,Tabelid!$J$4),0),""))),"")</f>
        <v/>
      </c>
      <c r="Q84" s="29" t="str">
        <f>IFERROR(IF($G84=Tabelid!$L$6,Eksplikatsioon!V86/SUM(Eksplikatsioon!$O86:'Eksplikatsioon'!$AG86),IF($G84=Tabelid!$L$4,IFERROR(SUMIFS($E:$E,$G:$G,Tabelid!$L$1,$C:$C,Tabelid!$J$4,$H:$H,Q$2,$A:$A,$A84)/SUMIFS($E:$E,$G:$G,Tabelid!$L$1,$C:$C,Tabelid!$J$4,$A:$A,$A84),0),IF($G84=Tabelid!$L$5,IFERROR(SUMIFS($E:$E,$G:$G,Tabelid!$L$1,$C:$C,Tabelid!$J$4,$H:$H,Q$2)/SUMIFS($E:$E,$G:$G,Tabelid!$L$1,$C:$C,Tabelid!$J$4),0),""))),"")</f>
        <v/>
      </c>
      <c r="R84" s="29" t="str">
        <f>IFERROR(IF($G84=Tabelid!$L$6,Eksplikatsioon!W86/SUM(Eksplikatsioon!$O86:'Eksplikatsioon'!$AG86),IF($G84=Tabelid!$L$4,IFERROR(SUMIFS($E:$E,$G:$G,Tabelid!$L$1,$C:$C,Tabelid!$J$4,$H:$H,R$2,$A:$A,$A84)/SUMIFS($E:$E,$G:$G,Tabelid!$L$1,$C:$C,Tabelid!$J$4,$A:$A,$A84),0),IF($G84=Tabelid!$L$5,IFERROR(SUMIFS($E:$E,$G:$G,Tabelid!$L$1,$C:$C,Tabelid!$J$4,$H:$H,R$2)/SUMIFS($E:$E,$G:$G,Tabelid!$L$1,$C:$C,Tabelid!$J$4),0),""))),"")</f>
        <v/>
      </c>
      <c r="S84" s="29" t="str">
        <f>IFERROR(IF($G84=Tabelid!$L$6,Eksplikatsioon!X86/SUM(Eksplikatsioon!$O86:'Eksplikatsioon'!$AG86),IF($G84=Tabelid!$L$4,IFERROR(SUMIFS($E:$E,$G:$G,Tabelid!$L$1,$C:$C,Tabelid!$J$4,$H:$H,S$2,$A:$A,$A84)/SUMIFS($E:$E,$G:$G,Tabelid!$L$1,$C:$C,Tabelid!$J$4,$A:$A,$A84),0),IF($G84=Tabelid!$L$5,IFERROR(SUMIFS($E:$E,$G:$G,Tabelid!$L$1,$C:$C,Tabelid!$J$4,$H:$H,S$2)/SUMIFS($E:$E,$G:$G,Tabelid!$L$1,$C:$C,Tabelid!$J$4),0),""))),"")</f>
        <v/>
      </c>
      <c r="T84" s="29" t="str">
        <f>IFERROR(IF($G84=Tabelid!$L$6,Eksplikatsioon!Y86/SUM(Eksplikatsioon!$O86:'Eksplikatsioon'!$AG86),IF($G84=Tabelid!$L$4,IFERROR(SUMIFS($E:$E,$G:$G,Tabelid!$L$1,$C:$C,Tabelid!$J$4,$H:$H,T$2,$A:$A,$A84)/SUMIFS($E:$E,$G:$G,Tabelid!$L$1,$C:$C,Tabelid!$J$4,$A:$A,$A84),0),IF($G84=Tabelid!$L$5,IFERROR(SUMIFS($E:$E,$G:$G,Tabelid!$L$1,$C:$C,Tabelid!$J$4,$H:$H,T$2)/SUMIFS($E:$E,$G:$G,Tabelid!$L$1,$C:$C,Tabelid!$J$4),0),""))),"")</f>
        <v/>
      </c>
      <c r="U84" s="29" t="str">
        <f>IFERROR(IF($G84=Tabelid!$L$6,Eksplikatsioon!Z86/SUM(Eksplikatsioon!$O86:'Eksplikatsioon'!$AG86),IF($G84=Tabelid!$L$4,IFERROR(SUMIFS($E:$E,$G:$G,Tabelid!$L$1,$C:$C,Tabelid!$J$4,$H:$H,U$2,$A:$A,$A84)/SUMIFS($E:$E,$G:$G,Tabelid!$L$1,$C:$C,Tabelid!$J$4,$A:$A,$A84),0),IF($G84=Tabelid!$L$5,IFERROR(SUMIFS($E:$E,$G:$G,Tabelid!$L$1,$C:$C,Tabelid!$J$4,$H:$H,U$2)/SUMIFS($E:$E,$G:$G,Tabelid!$L$1,$C:$C,Tabelid!$J$4),0),""))),"")</f>
        <v/>
      </c>
      <c r="V84" s="29"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29"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29"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29"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29"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29"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29"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29" t="str">
        <f>IFERROR(IF($G84=Tabelid!$L$6,$E84*J84,IFERROR($E84*J84/SUM($J84:$AB84)*(Eksplikatsioon!O86)/SUMPRODUCT($J84:$AB84,Eksplikatsioon!$O86:$AG86),"")),"")</f>
        <v/>
      </c>
      <c r="AD84" s="29" t="str">
        <f>IFERROR(IF($G84=Tabelid!$L$6,$E84*K84,IFERROR($E84*K84/SUM($J84:$AB84)*(Eksplikatsioon!P86)/SUMPRODUCT($J84:$AB84,Eksplikatsioon!$O86:$AG86),"")),"")</f>
        <v/>
      </c>
      <c r="AE84" s="29" t="str">
        <f>IFERROR(IF($G84=Tabelid!$L$6,$E84*L84,IFERROR($E84*L84/SUM($J84:$AB84)*(Eksplikatsioon!Q86)/SUMPRODUCT($J84:$AB84,Eksplikatsioon!$O86:$AG86),"")),"")</f>
        <v/>
      </c>
      <c r="AF84" s="29" t="str">
        <f>IFERROR(IF($G84=Tabelid!$L$6,$E84*M84,IFERROR($E84*M84/SUM($J84:$AB84)*(Eksplikatsioon!R86)/SUMPRODUCT($J84:$AB84,Eksplikatsioon!$O86:$AG86),"")),"")</f>
        <v/>
      </c>
      <c r="AG84" s="29" t="str">
        <f>IFERROR(IF($G84=Tabelid!$L$6,$E84*N84,IFERROR($E84*N84/SUM($J84:$AB84)*(Eksplikatsioon!S86)/SUMPRODUCT($J84:$AB84,Eksplikatsioon!$O86:$AG86),"")),"")</f>
        <v/>
      </c>
      <c r="AH84" s="29" t="str">
        <f>IFERROR(IF($G84=Tabelid!$L$6,$E84*O84,IFERROR($E84*O84/SUM($J84:$AB84)*(Eksplikatsioon!T86)/SUMPRODUCT($J84:$AB84,Eksplikatsioon!$O86:$AG86),"")),"")</f>
        <v/>
      </c>
      <c r="AI84" s="29" t="str">
        <f>IFERROR(IF($G84=Tabelid!$L$6,$E84*P84,IFERROR($E84*P84/SUM($J84:$AB84)*(Eksplikatsioon!U86)/SUMPRODUCT($J84:$AB84,Eksplikatsioon!$O86:$AG86),"")),"")</f>
        <v/>
      </c>
      <c r="AJ84" s="29" t="str">
        <f>IFERROR(IF($G84=Tabelid!$L$6,$E84*Q84,IFERROR($E84*Q84/SUM($J84:$AB84)*(Eksplikatsioon!V86)/SUMPRODUCT($J84:$AB84,Eksplikatsioon!$O86:$AG86),"")),"")</f>
        <v/>
      </c>
      <c r="AK84" s="29" t="str">
        <f>IFERROR(IF($G84=Tabelid!$L$6,$E84*R84,IFERROR($E84*R84/SUM($J84:$AB84)*(Eksplikatsioon!W86)/SUMPRODUCT($J84:$AB84,Eksplikatsioon!$O86:$AG86),"")),"")</f>
        <v/>
      </c>
      <c r="AL84" s="29" t="str">
        <f>IFERROR(IF($G84=Tabelid!$L$6,$E84*S84,IFERROR($E84*S84/SUM($J84:$AB84)*(Eksplikatsioon!X86)/SUMPRODUCT($J84:$AB84,Eksplikatsioon!$O86:$AG86),"")),"")</f>
        <v/>
      </c>
      <c r="AM84" s="29" t="str">
        <f>IFERROR(IF($G84=Tabelid!$L$6,$E84*T84,IFERROR($E84*T84/SUM($J84:$AB84)*(Eksplikatsioon!Y86)/SUMPRODUCT($J84:$AB84,Eksplikatsioon!$O86:$AG86),"")),"")</f>
        <v/>
      </c>
      <c r="AN84" s="29" t="str">
        <f>IFERROR(IF($G84=Tabelid!$L$6,$E84*U84,IFERROR($E84*U84/SUM($J84:$AB84)*(Eksplikatsioon!Z86)/SUMPRODUCT($J84:$AB84,Eksplikatsioon!$O86:$AG86),"")),"")</f>
        <v/>
      </c>
      <c r="AO84" s="29" t="str">
        <f>IFERROR(IF($G84=Tabelid!$L$6,$E84*V84,IFERROR($E84*V84/SUM($J84:$AB84)*(Eksplikatsioon!AA86)/SUMPRODUCT($J84:$AB84,Eksplikatsioon!$O86:$AG86),"")),"")</f>
        <v/>
      </c>
      <c r="AP84" s="29" t="str">
        <f>IFERROR(IF($G84=Tabelid!$L$6,$E84*W84,IFERROR($E84*W84/SUM($J84:$AB84)*(Eksplikatsioon!AB86)/SUMPRODUCT($J84:$AB84,Eksplikatsioon!$O86:$AG86),"")),"")</f>
        <v/>
      </c>
      <c r="AQ84" s="29" t="str">
        <f>IFERROR(IF($G84=Tabelid!$L$6,$E84*X84,IFERROR($E84*X84/SUM($J84:$AB84)*(Eksplikatsioon!AC86)/SUMPRODUCT($J84:$AB84,Eksplikatsioon!$O86:$AG86),"")),"")</f>
        <v/>
      </c>
      <c r="AR84" s="29" t="str">
        <f>IFERROR(IF($G84=Tabelid!$L$6,$E84*Y84,IFERROR($E84*Y84/SUM($J84:$AB84)*(Eksplikatsioon!AD86)/SUMPRODUCT($J84:$AB84,Eksplikatsioon!$O86:$AG86),"")),"")</f>
        <v/>
      </c>
      <c r="AS84" s="29" t="str">
        <f>IFERROR(IF($G84=Tabelid!$L$6,$E84*Z84,IFERROR($E84*Z84/SUM($J84:$AB84)*(Eksplikatsioon!AE86)/SUMPRODUCT($J84:$AB84,Eksplikatsioon!$O86:$AG86),"")),"")</f>
        <v/>
      </c>
      <c r="AT84" s="29" t="str">
        <f>IFERROR(IF($G84=Tabelid!$L$6,$E84*AA84,IFERROR($E84*AA84/SUM($J84:$AB84)*(Eksplikatsioon!AF86)/SUMPRODUCT($J84:$AB84,Eksplikatsioon!$O86:$AG86),"")),"")</f>
        <v/>
      </c>
      <c r="AU84" s="29" t="str">
        <f>IFERROR(IF($G84=Tabelid!$L$6,$E84*AB84,IFERROR($E84*AB84/SUM($J84:$AB84)*(Eksplikatsioon!AG86)/SUMPRODUCT($J84:$AB84,Eksplikatsioon!$O86:$AG86),"")),"")</f>
        <v/>
      </c>
    </row>
    <row r="85" spans="1:47" x14ac:dyDescent="0.25">
      <c r="A85" s="23" t="str">
        <f>IF(Eksplikatsioon!A87=0,"",Eksplikatsioon!A87)</f>
        <v>03</v>
      </c>
      <c r="B85" s="56" t="str">
        <f>IF(Eksplikatsioon!B87=0,"",Eksplikatsioon!B87)</f>
        <v>304</v>
      </c>
      <c r="C85" s="23" t="str">
        <f>IF(Eksplikatsioon!C87=0,"",Eksplikatsioon!C87)</f>
        <v>ÜÜRITAV PIND</v>
      </c>
      <c r="D85" s="23" t="str">
        <f>IF(Eksplikatsioon!D87=0,"",Eksplikatsioon!D87)</f>
        <v>Nõupidamise ruum</v>
      </c>
      <c r="E85" s="54">
        <f>IF(Eksplikatsioon!F87=0,"",Eksplikatsioon!F87)</f>
        <v>20.3</v>
      </c>
      <c r="F85" s="23" t="str">
        <f>IF(Eksplikatsioon!H87=0,"",Eksplikatsioon!H87)</f>
        <v>Võimalik broneerida kõigil asutustel</v>
      </c>
      <c r="G85" s="23" t="str">
        <f>IF(Eksplikatsioon!J87=0,"",Eksplikatsioon!J87)</f>
        <v>Ainukasutuses pind</v>
      </c>
      <c r="H85" s="23" t="str">
        <f>IF(Eksplikatsioon!K87=0,"",Eksplikatsioon!K87)</f>
        <v>Rahandusministeerium</v>
      </c>
      <c r="I85" s="23" t="str">
        <f>IF(Eksplikatsioon!L87=0,"",Eksplikatsioon!L87)</f>
        <v/>
      </c>
      <c r="J85" s="29" t="str">
        <f>IFERROR(IF($G85=Tabelid!$L$6,Eksplikatsioon!O87/SUM(Eksplikatsioon!$O87:'Eksplikatsioon'!$AG87),IF($G85=Tabelid!$L$4,IFERROR(SUMIFS($E:$E,$G:$G,Tabelid!$L$1,$C:$C,Tabelid!$J$4,$H:$H,J$2,$A:$A,$A85)/SUMIFS($E:$E,$G:$G,Tabelid!$L$1,$C:$C,Tabelid!$J$4,$A:$A,$A85),0),IF($G85=Tabelid!$L$5,IFERROR(SUMIFS($E:$E,$G:$G,Tabelid!$L$1,$C:$C,Tabelid!$J$4,$H:$H,J$2)/SUMIFS($E:$E,$G:$G,Tabelid!$L$1,$C:$C,Tabelid!$J$4),0),""))),"")</f>
        <v/>
      </c>
      <c r="K85" s="29" t="str">
        <f>IFERROR(IF($G85=Tabelid!$L$6,Eksplikatsioon!P87/SUM(Eksplikatsioon!$O87:'Eksplikatsioon'!$AG87),IF($G85=Tabelid!$L$4,IFERROR(SUMIFS($E:$E,$G:$G,Tabelid!$L$1,$C:$C,Tabelid!$J$4,$H:$H,K$2,$A:$A,$A85)/SUMIFS($E:$E,$G:$G,Tabelid!$L$1,$C:$C,Tabelid!$J$4,$A:$A,$A85),0),IF($G85=Tabelid!$L$5,IFERROR(SUMIFS($E:$E,$G:$G,Tabelid!$L$1,$C:$C,Tabelid!$J$4,$H:$H,K$2)/SUMIFS($E:$E,$G:$G,Tabelid!$L$1,$C:$C,Tabelid!$J$4),0),""))),"")</f>
        <v/>
      </c>
      <c r="L85" s="29" t="str">
        <f>IFERROR(IF($G85=Tabelid!$L$6,Eksplikatsioon!Q87/SUM(Eksplikatsioon!$O87:'Eksplikatsioon'!$AG87),IF($G85=Tabelid!$L$4,IFERROR(SUMIFS($E:$E,$G:$G,Tabelid!$L$1,$C:$C,Tabelid!$J$4,$H:$H,L$2,$A:$A,$A85)/SUMIFS($E:$E,$G:$G,Tabelid!$L$1,$C:$C,Tabelid!$J$4,$A:$A,$A85),0),IF($G85=Tabelid!$L$5,IFERROR(SUMIFS($E:$E,$G:$G,Tabelid!$L$1,$C:$C,Tabelid!$J$4,$H:$H,L$2)/SUMIFS($E:$E,$G:$G,Tabelid!$L$1,$C:$C,Tabelid!$J$4),0),""))),"")</f>
        <v/>
      </c>
      <c r="M85" s="29" t="str">
        <f>IFERROR(IF($G85=Tabelid!$L$6,Eksplikatsioon!R87/SUM(Eksplikatsioon!$O87:'Eksplikatsioon'!$AG87),IF($G85=Tabelid!$L$4,IFERROR(SUMIFS($E:$E,$G:$G,Tabelid!$L$1,$C:$C,Tabelid!$J$4,$H:$H,M$2,$A:$A,$A85)/SUMIFS($E:$E,$G:$G,Tabelid!$L$1,$C:$C,Tabelid!$J$4,$A:$A,$A85),0),IF($G85=Tabelid!$L$5,IFERROR(SUMIFS($E:$E,$G:$G,Tabelid!$L$1,$C:$C,Tabelid!$J$4,$H:$H,M$2)/SUMIFS($E:$E,$G:$G,Tabelid!$L$1,$C:$C,Tabelid!$J$4),0),""))),"")</f>
        <v/>
      </c>
      <c r="N85" s="29" t="str">
        <f>IFERROR(IF($G85=Tabelid!$L$6,Eksplikatsioon!S87/SUM(Eksplikatsioon!$O87:'Eksplikatsioon'!$AG87),IF($G85=Tabelid!$L$4,IFERROR(SUMIFS($E:$E,$G:$G,Tabelid!$L$1,$C:$C,Tabelid!$J$4,$H:$H,N$2,$A:$A,$A85)/SUMIFS($E:$E,$G:$G,Tabelid!$L$1,$C:$C,Tabelid!$J$4,$A:$A,$A85),0),IF($G85=Tabelid!$L$5,IFERROR(SUMIFS($E:$E,$G:$G,Tabelid!$L$1,$C:$C,Tabelid!$J$4,$H:$H,N$2)/SUMIFS($E:$E,$G:$G,Tabelid!$L$1,$C:$C,Tabelid!$J$4),0),""))),"")</f>
        <v/>
      </c>
      <c r="O85" s="29" t="str">
        <f>IFERROR(IF($G85=Tabelid!$L$6,Eksplikatsioon!T87/SUM(Eksplikatsioon!$O87:'Eksplikatsioon'!$AG87),IF($G85=Tabelid!$L$4,IFERROR(SUMIFS($E:$E,$G:$G,Tabelid!$L$1,$C:$C,Tabelid!$J$4,$H:$H,O$2,$A:$A,$A85)/SUMIFS($E:$E,$G:$G,Tabelid!$L$1,$C:$C,Tabelid!$J$4,$A:$A,$A85),0),IF($G85=Tabelid!$L$5,IFERROR(SUMIFS($E:$E,$G:$G,Tabelid!$L$1,$C:$C,Tabelid!$J$4,$H:$H,O$2)/SUMIFS($E:$E,$G:$G,Tabelid!$L$1,$C:$C,Tabelid!$J$4),0),""))),"")</f>
        <v/>
      </c>
      <c r="P85" s="29" t="str">
        <f>IFERROR(IF($G85=Tabelid!$L$6,Eksplikatsioon!U87/SUM(Eksplikatsioon!$O87:'Eksplikatsioon'!$AG87),IF($G85=Tabelid!$L$4,IFERROR(SUMIFS($E:$E,$G:$G,Tabelid!$L$1,$C:$C,Tabelid!$J$4,$H:$H,P$2,$A:$A,$A85)/SUMIFS($E:$E,$G:$G,Tabelid!$L$1,$C:$C,Tabelid!$J$4,$A:$A,$A85),0),IF($G85=Tabelid!$L$5,IFERROR(SUMIFS($E:$E,$G:$G,Tabelid!$L$1,$C:$C,Tabelid!$J$4,$H:$H,P$2)/SUMIFS($E:$E,$G:$G,Tabelid!$L$1,$C:$C,Tabelid!$J$4),0),""))),"")</f>
        <v/>
      </c>
      <c r="Q85" s="29" t="str">
        <f>IFERROR(IF($G85=Tabelid!$L$6,Eksplikatsioon!V87/SUM(Eksplikatsioon!$O87:'Eksplikatsioon'!$AG87),IF($G85=Tabelid!$L$4,IFERROR(SUMIFS($E:$E,$G:$G,Tabelid!$L$1,$C:$C,Tabelid!$J$4,$H:$H,Q$2,$A:$A,$A85)/SUMIFS($E:$E,$G:$G,Tabelid!$L$1,$C:$C,Tabelid!$J$4,$A:$A,$A85),0),IF($G85=Tabelid!$L$5,IFERROR(SUMIFS($E:$E,$G:$G,Tabelid!$L$1,$C:$C,Tabelid!$J$4,$H:$H,Q$2)/SUMIFS($E:$E,$G:$G,Tabelid!$L$1,$C:$C,Tabelid!$J$4),0),""))),"")</f>
        <v/>
      </c>
      <c r="R85" s="29" t="str">
        <f>IFERROR(IF($G85=Tabelid!$L$6,Eksplikatsioon!W87/SUM(Eksplikatsioon!$O87:'Eksplikatsioon'!$AG87),IF($G85=Tabelid!$L$4,IFERROR(SUMIFS($E:$E,$G:$G,Tabelid!$L$1,$C:$C,Tabelid!$J$4,$H:$H,R$2,$A:$A,$A85)/SUMIFS($E:$E,$G:$G,Tabelid!$L$1,$C:$C,Tabelid!$J$4,$A:$A,$A85),0),IF($G85=Tabelid!$L$5,IFERROR(SUMIFS($E:$E,$G:$G,Tabelid!$L$1,$C:$C,Tabelid!$J$4,$H:$H,R$2)/SUMIFS($E:$E,$G:$G,Tabelid!$L$1,$C:$C,Tabelid!$J$4),0),""))),"")</f>
        <v/>
      </c>
      <c r="S85" s="29" t="str">
        <f>IFERROR(IF($G85=Tabelid!$L$6,Eksplikatsioon!X87/SUM(Eksplikatsioon!$O87:'Eksplikatsioon'!$AG87),IF($G85=Tabelid!$L$4,IFERROR(SUMIFS($E:$E,$G:$G,Tabelid!$L$1,$C:$C,Tabelid!$J$4,$H:$H,S$2,$A:$A,$A85)/SUMIFS($E:$E,$G:$G,Tabelid!$L$1,$C:$C,Tabelid!$J$4,$A:$A,$A85),0),IF($G85=Tabelid!$L$5,IFERROR(SUMIFS($E:$E,$G:$G,Tabelid!$L$1,$C:$C,Tabelid!$J$4,$H:$H,S$2)/SUMIFS($E:$E,$G:$G,Tabelid!$L$1,$C:$C,Tabelid!$J$4),0),""))),"")</f>
        <v/>
      </c>
      <c r="T85" s="29" t="str">
        <f>IFERROR(IF($G85=Tabelid!$L$6,Eksplikatsioon!Y87/SUM(Eksplikatsioon!$O87:'Eksplikatsioon'!$AG87),IF($G85=Tabelid!$L$4,IFERROR(SUMIFS($E:$E,$G:$G,Tabelid!$L$1,$C:$C,Tabelid!$J$4,$H:$H,T$2,$A:$A,$A85)/SUMIFS($E:$E,$G:$G,Tabelid!$L$1,$C:$C,Tabelid!$J$4,$A:$A,$A85),0),IF($G85=Tabelid!$L$5,IFERROR(SUMIFS($E:$E,$G:$G,Tabelid!$L$1,$C:$C,Tabelid!$J$4,$H:$H,T$2)/SUMIFS($E:$E,$G:$G,Tabelid!$L$1,$C:$C,Tabelid!$J$4),0),""))),"")</f>
        <v/>
      </c>
      <c r="U85" s="29" t="str">
        <f>IFERROR(IF($G85=Tabelid!$L$6,Eksplikatsioon!Z87/SUM(Eksplikatsioon!$O87:'Eksplikatsioon'!$AG87),IF($G85=Tabelid!$L$4,IFERROR(SUMIFS($E:$E,$G:$G,Tabelid!$L$1,$C:$C,Tabelid!$J$4,$H:$H,U$2,$A:$A,$A85)/SUMIFS($E:$E,$G:$G,Tabelid!$L$1,$C:$C,Tabelid!$J$4,$A:$A,$A85),0),IF($G85=Tabelid!$L$5,IFERROR(SUMIFS($E:$E,$G:$G,Tabelid!$L$1,$C:$C,Tabelid!$J$4,$H:$H,U$2)/SUMIFS($E:$E,$G:$G,Tabelid!$L$1,$C:$C,Tabelid!$J$4),0),""))),"")</f>
        <v/>
      </c>
      <c r="V85" s="29"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29"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29"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29"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29"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29"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29"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29" t="str">
        <f>IFERROR(IF($G85=Tabelid!$L$6,$E85*J85,IFERROR($E85*J85/SUM($J85:$AB85)*(Eksplikatsioon!O87)/SUMPRODUCT($J85:$AB85,Eksplikatsioon!$O87:$AG87),"")),"")</f>
        <v/>
      </c>
      <c r="AD85" s="29" t="str">
        <f>IFERROR(IF($G85=Tabelid!$L$6,$E85*K85,IFERROR($E85*K85/SUM($J85:$AB85)*(Eksplikatsioon!P87)/SUMPRODUCT($J85:$AB85,Eksplikatsioon!$O87:$AG87),"")),"")</f>
        <v/>
      </c>
      <c r="AE85" s="29" t="str">
        <f>IFERROR(IF($G85=Tabelid!$L$6,$E85*L85,IFERROR($E85*L85/SUM($J85:$AB85)*(Eksplikatsioon!Q87)/SUMPRODUCT($J85:$AB85,Eksplikatsioon!$O87:$AG87),"")),"")</f>
        <v/>
      </c>
      <c r="AF85" s="29" t="str">
        <f>IFERROR(IF($G85=Tabelid!$L$6,$E85*M85,IFERROR($E85*M85/SUM($J85:$AB85)*(Eksplikatsioon!R87)/SUMPRODUCT($J85:$AB85,Eksplikatsioon!$O87:$AG87),"")),"")</f>
        <v/>
      </c>
      <c r="AG85" s="29" t="str">
        <f>IFERROR(IF($G85=Tabelid!$L$6,$E85*N85,IFERROR($E85*N85/SUM($J85:$AB85)*(Eksplikatsioon!S87)/SUMPRODUCT($J85:$AB85,Eksplikatsioon!$O87:$AG87),"")),"")</f>
        <v/>
      </c>
      <c r="AH85" s="29" t="str">
        <f>IFERROR(IF($G85=Tabelid!$L$6,$E85*O85,IFERROR($E85*O85/SUM($J85:$AB85)*(Eksplikatsioon!T87)/SUMPRODUCT($J85:$AB85,Eksplikatsioon!$O87:$AG87),"")),"")</f>
        <v/>
      </c>
      <c r="AI85" s="29" t="str">
        <f>IFERROR(IF($G85=Tabelid!$L$6,$E85*P85,IFERROR($E85*P85/SUM($J85:$AB85)*(Eksplikatsioon!U87)/SUMPRODUCT($J85:$AB85,Eksplikatsioon!$O87:$AG87),"")),"")</f>
        <v/>
      </c>
      <c r="AJ85" s="29" t="str">
        <f>IFERROR(IF($G85=Tabelid!$L$6,$E85*Q85,IFERROR($E85*Q85/SUM($J85:$AB85)*(Eksplikatsioon!V87)/SUMPRODUCT($J85:$AB85,Eksplikatsioon!$O87:$AG87),"")),"")</f>
        <v/>
      </c>
      <c r="AK85" s="29" t="str">
        <f>IFERROR(IF($G85=Tabelid!$L$6,$E85*R85,IFERROR($E85*R85/SUM($J85:$AB85)*(Eksplikatsioon!W87)/SUMPRODUCT($J85:$AB85,Eksplikatsioon!$O87:$AG87),"")),"")</f>
        <v/>
      </c>
      <c r="AL85" s="29" t="str">
        <f>IFERROR(IF($G85=Tabelid!$L$6,$E85*S85,IFERROR($E85*S85/SUM($J85:$AB85)*(Eksplikatsioon!X87)/SUMPRODUCT($J85:$AB85,Eksplikatsioon!$O87:$AG87),"")),"")</f>
        <v/>
      </c>
      <c r="AM85" s="29" t="str">
        <f>IFERROR(IF($G85=Tabelid!$L$6,$E85*T85,IFERROR($E85*T85/SUM($J85:$AB85)*(Eksplikatsioon!Y87)/SUMPRODUCT($J85:$AB85,Eksplikatsioon!$O87:$AG87),"")),"")</f>
        <v/>
      </c>
      <c r="AN85" s="29" t="str">
        <f>IFERROR(IF($G85=Tabelid!$L$6,$E85*U85,IFERROR($E85*U85/SUM($J85:$AB85)*(Eksplikatsioon!Z87)/SUMPRODUCT($J85:$AB85,Eksplikatsioon!$O87:$AG87),"")),"")</f>
        <v/>
      </c>
      <c r="AO85" s="29" t="str">
        <f>IFERROR(IF($G85=Tabelid!$L$6,$E85*V85,IFERROR($E85*V85/SUM($J85:$AB85)*(Eksplikatsioon!AA87)/SUMPRODUCT($J85:$AB85,Eksplikatsioon!$O87:$AG87),"")),"")</f>
        <v/>
      </c>
      <c r="AP85" s="29" t="str">
        <f>IFERROR(IF($G85=Tabelid!$L$6,$E85*W85,IFERROR($E85*W85/SUM($J85:$AB85)*(Eksplikatsioon!AB87)/SUMPRODUCT($J85:$AB85,Eksplikatsioon!$O87:$AG87),"")),"")</f>
        <v/>
      </c>
      <c r="AQ85" s="29" t="str">
        <f>IFERROR(IF($G85=Tabelid!$L$6,$E85*X85,IFERROR($E85*X85/SUM($J85:$AB85)*(Eksplikatsioon!AC87)/SUMPRODUCT($J85:$AB85,Eksplikatsioon!$O87:$AG87),"")),"")</f>
        <v/>
      </c>
      <c r="AR85" s="29" t="str">
        <f>IFERROR(IF($G85=Tabelid!$L$6,$E85*Y85,IFERROR($E85*Y85/SUM($J85:$AB85)*(Eksplikatsioon!AD87)/SUMPRODUCT($J85:$AB85,Eksplikatsioon!$O87:$AG87),"")),"")</f>
        <v/>
      </c>
      <c r="AS85" s="29" t="str">
        <f>IFERROR(IF($G85=Tabelid!$L$6,$E85*Z85,IFERROR($E85*Z85/SUM($J85:$AB85)*(Eksplikatsioon!AE87)/SUMPRODUCT($J85:$AB85,Eksplikatsioon!$O87:$AG87),"")),"")</f>
        <v/>
      </c>
      <c r="AT85" s="29" t="str">
        <f>IFERROR(IF($G85=Tabelid!$L$6,$E85*AA85,IFERROR($E85*AA85/SUM($J85:$AB85)*(Eksplikatsioon!AF87)/SUMPRODUCT($J85:$AB85,Eksplikatsioon!$O87:$AG87),"")),"")</f>
        <v/>
      </c>
      <c r="AU85" s="29" t="str">
        <f>IFERROR(IF($G85=Tabelid!$L$6,$E85*AB85,IFERROR($E85*AB85/SUM($J85:$AB85)*(Eksplikatsioon!AG87)/SUMPRODUCT($J85:$AB85,Eksplikatsioon!$O87:$AG87),"")),"")</f>
        <v/>
      </c>
    </row>
    <row r="86" spans="1:47" x14ac:dyDescent="0.25">
      <c r="A86" s="23" t="str">
        <f>IF(Eksplikatsioon!A88=0,"",Eksplikatsioon!A88)</f>
        <v>03</v>
      </c>
      <c r="B86" s="56" t="str">
        <f>IF(Eksplikatsioon!B88=0,"",Eksplikatsioon!B88)</f>
        <v>305</v>
      </c>
      <c r="C86" s="23" t="str">
        <f>IF(Eksplikatsioon!C88=0,"",Eksplikatsioon!C88)</f>
        <v>ÜÜRITAV PIND</v>
      </c>
      <c r="D86" s="23" t="str">
        <f>IF(Eksplikatsioon!D88=0,"",Eksplikatsioon!D88)</f>
        <v>Koridor</v>
      </c>
      <c r="E86" s="54">
        <f>IF(Eksplikatsioon!F88=0,"",Eksplikatsioon!F88)</f>
        <v>41.3</v>
      </c>
      <c r="F86" s="23" t="str">
        <f>IF(Eksplikatsioon!H88=0,"",Eksplikatsioon!H88)</f>
        <v/>
      </c>
      <c r="G86" s="23" t="str">
        <f>IF(Eksplikatsioon!J88=0,"",Eksplikatsioon!J88)</f>
        <v>Ühiskasutuses hoone pind</v>
      </c>
      <c r="H86" s="23" t="str">
        <f>IF(Eksplikatsioon!K88=0,"",Eksplikatsioon!K88)</f>
        <v/>
      </c>
      <c r="I86" s="23" t="str">
        <f>IF(Eksplikatsioon!L88=0,"",Eksplikatsioon!L88)</f>
        <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row>
    <row r="87" spans="1:47" x14ac:dyDescent="0.25">
      <c r="A87" s="23" t="str">
        <f>IF(Eksplikatsioon!A89=0,"",Eksplikatsioon!A89)</f>
        <v>03</v>
      </c>
      <c r="B87" s="56" t="str">
        <f>IF(Eksplikatsioon!B89=0,"",Eksplikatsioon!B89)</f>
        <v>305a</v>
      </c>
      <c r="C87" s="23" t="str">
        <f>IF(Eksplikatsioon!C89=0,"",Eksplikatsioon!C89)</f>
        <v>ÜÜRITAV PIND</v>
      </c>
      <c r="D87" s="23" t="str">
        <f>IF(Eksplikatsioon!D89=0,"",Eksplikatsioon!D89)</f>
        <v>Garderoob</v>
      </c>
      <c r="E87" s="54">
        <f>IF(Eksplikatsioon!F89=0,"",Eksplikatsioon!F89)</f>
        <v>2.5</v>
      </c>
      <c r="F87" s="23" t="str">
        <f>IF(Eksplikatsioon!H89=0,"",Eksplikatsioon!H89)</f>
        <v/>
      </c>
      <c r="G87" s="23" t="str">
        <f>IF(Eksplikatsioon!J89=0,"",Eksplikatsioon!J89)</f>
        <v>Ühiskasutuses korruse pind</v>
      </c>
      <c r="H87" s="23" t="str">
        <f>IF(Eksplikatsioon!K89=0,"",Eksplikatsioon!K89)</f>
        <v/>
      </c>
      <c r="I87" s="23" t="str">
        <f>IF(Eksplikatsioon!L89=0,"",Eksplikatsioon!L89)</f>
        <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row>
    <row r="88" spans="1:47" x14ac:dyDescent="0.25">
      <c r="A88" s="23" t="str">
        <f>IF(Eksplikatsioon!A90=0,"",Eksplikatsioon!A90)</f>
        <v>03</v>
      </c>
      <c r="B88" s="56" t="str">
        <f>IF(Eksplikatsioon!B90=0,"",Eksplikatsioon!B90)</f>
        <v>305b</v>
      </c>
      <c r="C88" s="23" t="str">
        <f>IF(Eksplikatsioon!C90=0,"",Eksplikatsioon!C90)</f>
        <v>ÜÜRITAV PIND</v>
      </c>
      <c r="D88" s="23" t="str">
        <f>IF(Eksplikatsioon!D90=0,"",Eksplikatsioon!D90)</f>
        <v>Abiruum</v>
      </c>
      <c r="E88" s="54">
        <f>IF(Eksplikatsioon!F90=0,"",Eksplikatsioon!F90)</f>
        <v>2.5</v>
      </c>
      <c r="F88" s="23" t="str">
        <f>IF(Eksplikatsioon!H90=0,"",Eksplikatsioon!H90)</f>
        <v/>
      </c>
      <c r="G88" s="23" t="str">
        <f>IF(Eksplikatsioon!J90=0,"",Eksplikatsioon!J90)</f>
        <v>Ühiskasutuses korruse pind</v>
      </c>
      <c r="H88" s="23" t="str">
        <f>IF(Eksplikatsioon!K90=0,"",Eksplikatsioon!K90)</f>
        <v/>
      </c>
      <c r="I88" s="23" t="str">
        <f>IF(Eksplikatsioon!L90=0,"",Eksplikatsioon!L90)</f>
        <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row>
    <row r="89" spans="1:47" x14ac:dyDescent="0.25">
      <c r="A89" s="23" t="str">
        <f>IF(Eksplikatsioon!A91=0,"",Eksplikatsioon!A91)</f>
        <v>03</v>
      </c>
      <c r="B89" s="56" t="str">
        <f>IF(Eksplikatsioon!B91=0,"",Eksplikatsioon!B91)</f>
        <v>306</v>
      </c>
      <c r="C89" s="23" t="str">
        <f>IF(Eksplikatsioon!C91=0,"",Eksplikatsioon!C91)</f>
        <v>ÜÜRITAV PIND</v>
      </c>
      <c r="D89" s="23" t="str">
        <f>IF(Eksplikatsioon!D91=0,"",Eksplikatsioon!D91)</f>
        <v>Kabinet/Büroo</v>
      </c>
      <c r="E89" s="54">
        <f>IF(Eksplikatsioon!F91=0,"",Eksplikatsioon!F91)</f>
        <v>17.8</v>
      </c>
      <c r="F89" s="23" t="str">
        <f>IF(Eksplikatsioon!H91=0,"",Eksplikatsioon!H91)</f>
        <v/>
      </c>
      <c r="G89" s="23" t="str">
        <f>IF(Eksplikatsioon!J91=0,"",Eksplikatsioon!J91)</f>
        <v>Ainukasutuses pind</v>
      </c>
      <c r="H89" s="23" t="str">
        <f>IF(Eksplikatsioon!K91=0,"",Eksplikatsioon!K91)</f>
        <v>Keskkonnaamet</v>
      </c>
      <c r="I89" s="23" t="str">
        <f>IF(Eksplikatsioon!L91=0,"",Eksplikatsioon!L91)</f>
        <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row>
    <row r="90" spans="1:47" x14ac:dyDescent="0.25">
      <c r="A90" s="23" t="str">
        <f>IF(Eksplikatsioon!A92=0,"",Eksplikatsioon!A92)</f>
        <v>03</v>
      </c>
      <c r="B90" s="56" t="str">
        <f>IF(Eksplikatsioon!B92=0,"",Eksplikatsioon!B92)</f>
        <v>307</v>
      </c>
      <c r="C90" s="23" t="str">
        <f>IF(Eksplikatsioon!C92=0,"",Eksplikatsioon!C92)</f>
        <v>ÜÜRITAV PIND</v>
      </c>
      <c r="D90" s="23" t="str">
        <f>IF(Eksplikatsioon!D92=0,"",Eksplikatsioon!D92)</f>
        <v>Kabinet/Büroo</v>
      </c>
      <c r="E90" s="54">
        <f>IF(Eksplikatsioon!F92=0,"",Eksplikatsioon!F92)</f>
        <v>26.3</v>
      </c>
      <c r="F90" s="23" t="str">
        <f>IF(Eksplikatsioon!H92=0,"",Eksplikatsioon!H92)</f>
        <v/>
      </c>
      <c r="G90" s="23" t="str">
        <f>IF(Eksplikatsioon!J92=0,"",Eksplikatsioon!J92)</f>
        <v>Ainukasutuses pind</v>
      </c>
      <c r="H90" s="23" t="str">
        <f>IF(Eksplikatsioon!K92=0,"",Eksplikatsioon!K92)</f>
        <v>Keskkonnaamet</v>
      </c>
      <c r="I90" s="23" t="str">
        <f>IF(Eksplikatsioon!L92=0,"",Eksplikatsioon!L92)</f>
        <v/>
      </c>
      <c r="J90" s="29" t="str">
        <f>IFERROR(IF($G90=Tabelid!$L$6,Eksplikatsioon!O92/SUM(Eksplikatsioon!$O92:'Eksplikatsioon'!$AG92),IF($G90=Tabelid!$L$4,IFERROR(SUMIFS($E:$E,$G:$G,Tabelid!$L$1,$C:$C,Tabelid!$J$4,$H:$H,J$2,$A:$A,$A90)/SUMIFS($E:$E,$G:$G,Tabelid!$L$1,$C:$C,Tabelid!$J$4,$A:$A,$A90),0),IF($G90=Tabelid!$L$5,IFERROR(SUMIFS($E:$E,$G:$G,Tabelid!$L$1,$C:$C,Tabelid!$J$4,$H:$H,J$2)/SUMIFS($E:$E,$G:$G,Tabelid!$L$1,$C:$C,Tabelid!$J$4),0),""))),"")</f>
        <v/>
      </c>
      <c r="K90" s="29" t="str">
        <f>IFERROR(IF($G90=Tabelid!$L$6,Eksplikatsioon!P92/SUM(Eksplikatsioon!$O92:'Eksplikatsioon'!$AG92),IF($G90=Tabelid!$L$4,IFERROR(SUMIFS($E:$E,$G:$G,Tabelid!$L$1,$C:$C,Tabelid!$J$4,$H:$H,K$2,$A:$A,$A90)/SUMIFS($E:$E,$G:$G,Tabelid!$L$1,$C:$C,Tabelid!$J$4,$A:$A,$A90),0),IF($G90=Tabelid!$L$5,IFERROR(SUMIFS($E:$E,$G:$G,Tabelid!$L$1,$C:$C,Tabelid!$J$4,$H:$H,K$2)/SUMIFS($E:$E,$G:$G,Tabelid!$L$1,$C:$C,Tabelid!$J$4),0),""))),"")</f>
        <v/>
      </c>
      <c r="L90" s="29" t="str">
        <f>IFERROR(IF($G90=Tabelid!$L$6,Eksplikatsioon!Q92/SUM(Eksplikatsioon!$O92:'Eksplikatsioon'!$AG92),IF($G90=Tabelid!$L$4,IFERROR(SUMIFS($E:$E,$G:$G,Tabelid!$L$1,$C:$C,Tabelid!$J$4,$H:$H,L$2,$A:$A,$A90)/SUMIFS($E:$E,$G:$G,Tabelid!$L$1,$C:$C,Tabelid!$J$4,$A:$A,$A90),0),IF($G90=Tabelid!$L$5,IFERROR(SUMIFS($E:$E,$G:$G,Tabelid!$L$1,$C:$C,Tabelid!$J$4,$H:$H,L$2)/SUMIFS($E:$E,$G:$G,Tabelid!$L$1,$C:$C,Tabelid!$J$4),0),""))),"")</f>
        <v/>
      </c>
      <c r="M90" s="29" t="str">
        <f>IFERROR(IF($G90=Tabelid!$L$6,Eksplikatsioon!R92/SUM(Eksplikatsioon!$O92:'Eksplikatsioon'!$AG92),IF($G90=Tabelid!$L$4,IFERROR(SUMIFS($E:$E,$G:$G,Tabelid!$L$1,$C:$C,Tabelid!$J$4,$H:$H,M$2,$A:$A,$A90)/SUMIFS($E:$E,$G:$G,Tabelid!$L$1,$C:$C,Tabelid!$J$4,$A:$A,$A90),0),IF($G90=Tabelid!$L$5,IFERROR(SUMIFS($E:$E,$G:$G,Tabelid!$L$1,$C:$C,Tabelid!$J$4,$H:$H,M$2)/SUMIFS($E:$E,$G:$G,Tabelid!$L$1,$C:$C,Tabelid!$J$4),0),""))),"")</f>
        <v/>
      </c>
      <c r="N90" s="29" t="str">
        <f>IFERROR(IF($G90=Tabelid!$L$6,Eksplikatsioon!S92/SUM(Eksplikatsioon!$O92:'Eksplikatsioon'!$AG92),IF($G90=Tabelid!$L$4,IFERROR(SUMIFS($E:$E,$G:$G,Tabelid!$L$1,$C:$C,Tabelid!$J$4,$H:$H,N$2,$A:$A,$A90)/SUMIFS($E:$E,$G:$G,Tabelid!$L$1,$C:$C,Tabelid!$J$4,$A:$A,$A90),0),IF($G90=Tabelid!$L$5,IFERROR(SUMIFS($E:$E,$G:$G,Tabelid!$L$1,$C:$C,Tabelid!$J$4,$H:$H,N$2)/SUMIFS($E:$E,$G:$G,Tabelid!$L$1,$C:$C,Tabelid!$J$4),0),""))),"")</f>
        <v/>
      </c>
      <c r="O90" s="29" t="str">
        <f>IFERROR(IF($G90=Tabelid!$L$6,Eksplikatsioon!T92/SUM(Eksplikatsioon!$O92:'Eksplikatsioon'!$AG92),IF($G90=Tabelid!$L$4,IFERROR(SUMIFS($E:$E,$G:$G,Tabelid!$L$1,$C:$C,Tabelid!$J$4,$H:$H,O$2,$A:$A,$A90)/SUMIFS($E:$E,$G:$G,Tabelid!$L$1,$C:$C,Tabelid!$J$4,$A:$A,$A90),0),IF($G90=Tabelid!$L$5,IFERROR(SUMIFS($E:$E,$G:$G,Tabelid!$L$1,$C:$C,Tabelid!$J$4,$H:$H,O$2)/SUMIFS($E:$E,$G:$G,Tabelid!$L$1,$C:$C,Tabelid!$J$4),0),""))),"")</f>
        <v/>
      </c>
      <c r="P90" s="29" t="str">
        <f>IFERROR(IF($G90=Tabelid!$L$6,Eksplikatsioon!U92/SUM(Eksplikatsioon!$O92:'Eksplikatsioon'!$AG92),IF($G90=Tabelid!$L$4,IFERROR(SUMIFS($E:$E,$G:$G,Tabelid!$L$1,$C:$C,Tabelid!$J$4,$H:$H,P$2,$A:$A,$A90)/SUMIFS($E:$E,$G:$G,Tabelid!$L$1,$C:$C,Tabelid!$J$4,$A:$A,$A90),0),IF($G90=Tabelid!$L$5,IFERROR(SUMIFS($E:$E,$G:$G,Tabelid!$L$1,$C:$C,Tabelid!$J$4,$H:$H,P$2)/SUMIFS($E:$E,$G:$G,Tabelid!$L$1,$C:$C,Tabelid!$J$4),0),""))),"")</f>
        <v/>
      </c>
      <c r="Q90" s="29" t="str">
        <f>IFERROR(IF($G90=Tabelid!$L$6,Eksplikatsioon!V92/SUM(Eksplikatsioon!$O92:'Eksplikatsioon'!$AG92),IF($G90=Tabelid!$L$4,IFERROR(SUMIFS($E:$E,$G:$G,Tabelid!$L$1,$C:$C,Tabelid!$J$4,$H:$H,Q$2,$A:$A,$A90)/SUMIFS($E:$E,$G:$G,Tabelid!$L$1,$C:$C,Tabelid!$J$4,$A:$A,$A90),0),IF($G90=Tabelid!$L$5,IFERROR(SUMIFS($E:$E,$G:$G,Tabelid!$L$1,$C:$C,Tabelid!$J$4,$H:$H,Q$2)/SUMIFS($E:$E,$G:$G,Tabelid!$L$1,$C:$C,Tabelid!$J$4),0),""))),"")</f>
        <v/>
      </c>
      <c r="R90" s="29" t="str">
        <f>IFERROR(IF($G90=Tabelid!$L$6,Eksplikatsioon!W92/SUM(Eksplikatsioon!$O92:'Eksplikatsioon'!$AG92),IF($G90=Tabelid!$L$4,IFERROR(SUMIFS($E:$E,$G:$G,Tabelid!$L$1,$C:$C,Tabelid!$J$4,$H:$H,R$2,$A:$A,$A90)/SUMIFS($E:$E,$G:$G,Tabelid!$L$1,$C:$C,Tabelid!$J$4,$A:$A,$A90),0),IF($G90=Tabelid!$L$5,IFERROR(SUMIFS($E:$E,$G:$G,Tabelid!$L$1,$C:$C,Tabelid!$J$4,$H:$H,R$2)/SUMIFS($E:$E,$G:$G,Tabelid!$L$1,$C:$C,Tabelid!$J$4),0),""))),"")</f>
        <v/>
      </c>
      <c r="S90" s="29" t="str">
        <f>IFERROR(IF($G90=Tabelid!$L$6,Eksplikatsioon!X92/SUM(Eksplikatsioon!$O92:'Eksplikatsioon'!$AG92),IF($G90=Tabelid!$L$4,IFERROR(SUMIFS($E:$E,$G:$G,Tabelid!$L$1,$C:$C,Tabelid!$J$4,$H:$H,S$2,$A:$A,$A90)/SUMIFS($E:$E,$G:$G,Tabelid!$L$1,$C:$C,Tabelid!$J$4,$A:$A,$A90),0),IF($G90=Tabelid!$L$5,IFERROR(SUMIFS($E:$E,$G:$G,Tabelid!$L$1,$C:$C,Tabelid!$J$4,$H:$H,S$2)/SUMIFS($E:$E,$G:$G,Tabelid!$L$1,$C:$C,Tabelid!$J$4),0),""))),"")</f>
        <v/>
      </c>
      <c r="T90" s="29" t="str">
        <f>IFERROR(IF($G90=Tabelid!$L$6,Eksplikatsioon!Y92/SUM(Eksplikatsioon!$O92:'Eksplikatsioon'!$AG92),IF($G90=Tabelid!$L$4,IFERROR(SUMIFS($E:$E,$G:$G,Tabelid!$L$1,$C:$C,Tabelid!$J$4,$H:$H,T$2,$A:$A,$A90)/SUMIFS($E:$E,$G:$G,Tabelid!$L$1,$C:$C,Tabelid!$J$4,$A:$A,$A90),0),IF($G90=Tabelid!$L$5,IFERROR(SUMIFS($E:$E,$G:$G,Tabelid!$L$1,$C:$C,Tabelid!$J$4,$H:$H,T$2)/SUMIFS($E:$E,$G:$G,Tabelid!$L$1,$C:$C,Tabelid!$J$4),0),""))),"")</f>
        <v/>
      </c>
      <c r="U90" s="29" t="str">
        <f>IFERROR(IF($G90=Tabelid!$L$6,Eksplikatsioon!Z92/SUM(Eksplikatsioon!$O92:'Eksplikatsioon'!$AG92),IF($G90=Tabelid!$L$4,IFERROR(SUMIFS($E:$E,$G:$G,Tabelid!$L$1,$C:$C,Tabelid!$J$4,$H:$H,U$2,$A:$A,$A90)/SUMIFS($E:$E,$G:$G,Tabelid!$L$1,$C:$C,Tabelid!$J$4,$A:$A,$A90),0),IF($G90=Tabelid!$L$5,IFERROR(SUMIFS($E:$E,$G:$G,Tabelid!$L$1,$C:$C,Tabelid!$J$4,$H:$H,U$2)/SUMIFS($E:$E,$G:$G,Tabelid!$L$1,$C:$C,Tabelid!$J$4),0),""))),"")</f>
        <v/>
      </c>
      <c r="V90" s="29"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29"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29"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29"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29"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29"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29"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29" t="str">
        <f>IFERROR(IF($G90=Tabelid!$L$6,$E90*J90,IFERROR($E90*J90/SUM($J90:$AB90)*(Eksplikatsioon!O92)/SUMPRODUCT($J90:$AB90,Eksplikatsioon!$O92:$AG92),"")),"")</f>
        <v/>
      </c>
      <c r="AD90" s="29" t="str">
        <f>IFERROR(IF($G90=Tabelid!$L$6,$E90*K90,IFERROR($E90*K90/SUM($J90:$AB90)*(Eksplikatsioon!P92)/SUMPRODUCT($J90:$AB90,Eksplikatsioon!$O92:$AG92),"")),"")</f>
        <v/>
      </c>
      <c r="AE90" s="29" t="str">
        <f>IFERROR(IF($G90=Tabelid!$L$6,$E90*L90,IFERROR($E90*L90/SUM($J90:$AB90)*(Eksplikatsioon!Q92)/SUMPRODUCT($J90:$AB90,Eksplikatsioon!$O92:$AG92),"")),"")</f>
        <v/>
      </c>
      <c r="AF90" s="29" t="str">
        <f>IFERROR(IF($G90=Tabelid!$L$6,$E90*M90,IFERROR($E90*M90/SUM($J90:$AB90)*(Eksplikatsioon!R92)/SUMPRODUCT($J90:$AB90,Eksplikatsioon!$O92:$AG92),"")),"")</f>
        <v/>
      </c>
      <c r="AG90" s="29" t="str">
        <f>IFERROR(IF($G90=Tabelid!$L$6,$E90*N90,IFERROR($E90*N90/SUM($J90:$AB90)*(Eksplikatsioon!S92)/SUMPRODUCT($J90:$AB90,Eksplikatsioon!$O92:$AG92),"")),"")</f>
        <v/>
      </c>
      <c r="AH90" s="29" t="str">
        <f>IFERROR(IF($G90=Tabelid!$L$6,$E90*O90,IFERROR($E90*O90/SUM($J90:$AB90)*(Eksplikatsioon!T92)/SUMPRODUCT($J90:$AB90,Eksplikatsioon!$O92:$AG92),"")),"")</f>
        <v/>
      </c>
      <c r="AI90" s="29" t="str">
        <f>IFERROR(IF($G90=Tabelid!$L$6,$E90*P90,IFERROR($E90*P90/SUM($J90:$AB90)*(Eksplikatsioon!U92)/SUMPRODUCT($J90:$AB90,Eksplikatsioon!$O92:$AG92),"")),"")</f>
        <v/>
      </c>
      <c r="AJ90" s="29" t="str">
        <f>IFERROR(IF($G90=Tabelid!$L$6,$E90*Q90,IFERROR($E90*Q90/SUM($J90:$AB90)*(Eksplikatsioon!V92)/SUMPRODUCT($J90:$AB90,Eksplikatsioon!$O92:$AG92),"")),"")</f>
        <v/>
      </c>
      <c r="AK90" s="29" t="str">
        <f>IFERROR(IF($G90=Tabelid!$L$6,$E90*R90,IFERROR($E90*R90/SUM($J90:$AB90)*(Eksplikatsioon!W92)/SUMPRODUCT($J90:$AB90,Eksplikatsioon!$O92:$AG92),"")),"")</f>
        <v/>
      </c>
      <c r="AL90" s="29" t="str">
        <f>IFERROR(IF($G90=Tabelid!$L$6,$E90*S90,IFERROR($E90*S90/SUM($J90:$AB90)*(Eksplikatsioon!X92)/SUMPRODUCT($J90:$AB90,Eksplikatsioon!$O92:$AG92),"")),"")</f>
        <v/>
      </c>
      <c r="AM90" s="29" t="str">
        <f>IFERROR(IF($G90=Tabelid!$L$6,$E90*T90,IFERROR($E90*T90/SUM($J90:$AB90)*(Eksplikatsioon!Y92)/SUMPRODUCT($J90:$AB90,Eksplikatsioon!$O92:$AG92),"")),"")</f>
        <v/>
      </c>
      <c r="AN90" s="29" t="str">
        <f>IFERROR(IF($G90=Tabelid!$L$6,$E90*U90,IFERROR($E90*U90/SUM($J90:$AB90)*(Eksplikatsioon!Z92)/SUMPRODUCT($J90:$AB90,Eksplikatsioon!$O92:$AG92),"")),"")</f>
        <v/>
      </c>
      <c r="AO90" s="29" t="str">
        <f>IFERROR(IF($G90=Tabelid!$L$6,$E90*V90,IFERROR($E90*V90/SUM($J90:$AB90)*(Eksplikatsioon!AA92)/SUMPRODUCT($J90:$AB90,Eksplikatsioon!$O92:$AG92),"")),"")</f>
        <v/>
      </c>
      <c r="AP90" s="29" t="str">
        <f>IFERROR(IF($G90=Tabelid!$L$6,$E90*W90,IFERROR($E90*W90/SUM($J90:$AB90)*(Eksplikatsioon!AB92)/SUMPRODUCT($J90:$AB90,Eksplikatsioon!$O92:$AG92),"")),"")</f>
        <v/>
      </c>
      <c r="AQ90" s="29" t="str">
        <f>IFERROR(IF($G90=Tabelid!$L$6,$E90*X90,IFERROR($E90*X90/SUM($J90:$AB90)*(Eksplikatsioon!AC92)/SUMPRODUCT($J90:$AB90,Eksplikatsioon!$O92:$AG92),"")),"")</f>
        <v/>
      </c>
      <c r="AR90" s="29" t="str">
        <f>IFERROR(IF($G90=Tabelid!$L$6,$E90*Y90,IFERROR($E90*Y90/SUM($J90:$AB90)*(Eksplikatsioon!AD92)/SUMPRODUCT($J90:$AB90,Eksplikatsioon!$O92:$AG92),"")),"")</f>
        <v/>
      </c>
      <c r="AS90" s="29" t="str">
        <f>IFERROR(IF($G90=Tabelid!$L$6,$E90*Z90,IFERROR($E90*Z90/SUM($J90:$AB90)*(Eksplikatsioon!AE92)/SUMPRODUCT($J90:$AB90,Eksplikatsioon!$O92:$AG92),"")),"")</f>
        <v/>
      </c>
      <c r="AT90" s="29" t="str">
        <f>IFERROR(IF($G90=Tabelid!$L$6,$E90*AA90,IFERROR($E90*AA90/SUM($J90:$AB90)*(Eksplikatsioon!AF92)/SUMPRODUCT($J90:$AB90,Eksplikatsioon!$O92:$AG92),"")),"")</f>
        <v/>
      </c>
      <c r="AU90" s="29" t="str">
        <f>IFERROR(IF($G90=Tabelid!$L$6,$E90*AB90,IFERROR($E90*AB90/SUM($J90:$AB90)*(Eksplikatsioon!AG92)/SUMPRODUCT($J90:$AB90,Eksplikatsioon!$O92:$AG92),"")),"")</f>
        <v/>
      </c>
    </row>
    <row r="91" spans="1:47" x14ac:dyDescent="0.25">
      <c r="A91" s="23" t="str">
        <f>IF(Eksplikatsioon!A93=0,"",Eksplikatsioon!A93)</f>
        <v>03</v>
      </c>
      <c r="B91" s="56" t="str">
        <f>IF(Eksplikatsioon!B93=0,"",Eksplikatsioon!B93)</f>
        <v>308</v>
      </c>
      <c r="C91" s="23" t="str">
        <f>IF(Eksplikatsioon!C93=0,"",Eksplikatsioon!C93)</f>
        <v>ÜÜRITAV PIND</v>
      </c>
      <c r="D91" s="23" t="str">
        <f>IF(Eksplikatsioon!D93=0,"",Eksplikatsioon!D93)</f>
        <v>Abiruum</v>
      </c>
      <c r="E91" s="54">
        <f>IF(Eksplikatsioon!F93=0,"",Eksplikatsioon!F93)</f>
        <v>3</v>
      </c>
      <c r="F91" s="23" t="str">
        <f>IF(Eksplikatsioon!H93=0,"",Eksplikatsioon!H93)</f>
        <v/>
      </c>
      <c r="G91" s="23" t="str">
        <f>IF(Eksplikatsioon!J93=0,"",Eksplikatsioon!J93)</f>
        <v>Ainukasutuses pind</v>
      </c>
      <c r="H91" s="23" t="str">
        <f>IF(Eksplikatsioon!K93=0,"",Eksplikatsioon!K93)</f>
        <v>Keskkonnaamet</v>
      </c>
      <c r="I91" s="23" t="str">
        <f>IF(Eksplikatsioon!L93=0,"",Eksplikatsioon!L93)</f>
        <v/>
      </c>
      <c r="J91" s="29" t="str">
        <f>IFERROR(IF($G91=Tabelid!$L$6,Eksplikatsioon!O93/SUM(Eksplikatsioon!$O93:'Eksplikatsioon'!$AG93),IF($G91=Tabelid!$L$4,IFERROR(SUMIFS($E:$E,$G:$G,Tabelid!$L$1,$C:$C,Tabelid!$J$4,$H:$H,J$2,$A:$A,$A91)/SUMIFS($E:$E,$G:$G,Tabelid!$L$1,$C:$C,Tabelid!$J$4,$A:$A,$A91),0),IF($G91=Tabelid!$L$5,IFERROR(SUMIFS($E:$E,$G:$G,Tabelid!$L$1,$C:$C,Tabelid!$J$4,$H:$H,J$2)/SUMIFS($E:$E,$G:$G,Tabelid!$L$1,$C:$C,Tabelid!$J$4),0),""))),"")</f>
        <v/>
      </c>
      <c r="K91" s="29" t="str">
        <f>IFERROR(IF($G91=Tabelid!$L$6,Eksplikatsioon!P93/SUM(Eksplikatsioon!$O93:'Eksplikatsioon'!$AG93),IF($G91=Tabelid!$L$4,IFERROR(SUMIFS($E:$E,$G:$G,Tabelid!$L$1,$C:$C,Tabelid!$J$4,$H:$H,K$2,$A:$A,$A91)/SUMIFS($E:$E,$G:$G,Tabelid!$L$1,$C:$C,Tabelid!$J$4,$A:$A,$A91),0),IF($G91=Tabelid!$L$5,IFERROR(SUMIFS($E:$E,$G:$G,Tabelid!$L$1,$C:$C,Tabelid!$J$4,$H:$H,K$2)/SUMIFS($E:$E,$G:$G,Tabelid!$L$1,$C:$C,Tabelid!$J$4),0),""))),"")</f>
        <v/>
      </c>
      <c r="L91" s="29" t="str">
        <f>IFERROR(IF($G91=Tabelid!$L$6,Eksplikatsioon!Q93/SUM(Eksplikatsioon!$O93:'Eksplikatsioon'!$AG93),IF($G91=Tabelid!$L$4,IFERROR(SUMIFS($E:$E,$G:$G,Tabelid!$L$1,$C:$C,Tabelid!$J$4,$H:$H,L$2,$A:$A,$A91)/SUMIFS($E:$E,$G:$G,Tabelid!$L$1,$C:$C,Tabelid!$J$4,$A:$A,$A91),0),IF($G91=Tabelid!$L$5,IFERROR(SUMIFS($E:$E,$G:$G,Tabelid!$L$1,$C:$C,Tabelid!$J$4,$H:$H,L$2)/SUMIFS($E:$E,$G:$G,Tabelid!$L$1,$C:$C,Tabelid!$J$4),0),""))),"")</f>
        <v/>
      </c>
      <c r="M91" s="29" t="str">
        <f>IFERROR(IF($G91=Tabelid!$L$6,Eksplikatsioon!R93/SUM(Eksplikatsioon!$O93:'Eksplikatsioon'!$AG93),IF($G91=Tabelid!$L$4,IFERROR(SUMIFS($E:$E,$G:$G,Tabelid!$L$1,$C:$C,Tabelid!$J$4,$H:$H,M$2,$A:$A,$A91)/SUMIFS($E:$E,$G:$G,Tabelid!$L$1,$C:$C,Tabelid!$J$4,$A:$A,$A91),0),IF($G91=Tabelid!$L$5,IFERROR(SUMIFS($E:$E,$G:$G,Tabelid!$L$1,$C:$C,Tabelid!$J$4,$H:$H,M$2)/SUMIFS($E:$E,$G:$G,Tabelid!$L$1,$C:$C,Tabelid!$J$4),0),""))),"")</f>
        <v/>
      </c>
      <c r="N91" s="29" t="str">
        <f>IFERROR(IF($G91=Tabelid!$L$6,Eksplikatsioon!S93/SUM(Eksplikatsioon!$O93:'Eksplikatsioon'!$AG93),IF($G91=Tabelid!$L$4,IFERROR(SUMIFS($E:$E,$G:$G,Tabelid!$L$1,$C:$C,Tabelid!$J$4,$H:$H,N$2,$A:$A,$A91)/SUMIFS($E:$E,$G:$G,Tabelid!$L$1,$C:$C,Tabelid!$J$4,$A:$A,$A91),0),IF($G91=Tabelid!$L$5,IFERROR(SUMIFS($E:$E,$G:$G,Tabelid!$L$1,$C:$C,Tabelid!$J$4,$H:$H,N$2)/SUMIFS($E:$E,$G:$G,Tabelid!$L$1,$C:$C,Tabelid!$J$4),0),""))),"")</f>
        <v/>
      </c>
      <c r="O91" s="29" t="str">
        <f>IFERROR(IF($G91=Tabelid!$L$6,Eksplikatsioon!T93/SUM(Eksplikatsioon!$O93:'Eksplikatsioon'!$AG93),IF($G91=Tabelid!$L$4,IFERROR(SUMIFS($E:$E,$G:$G,Tabelid!$L$1,$C:$C,Tabelid!$J$4,$H:$H,O$2,$A:$A,$A91)/SUMIFS($E:$E,$G:$G,Tabelid!$L$1,$C:$C,Tabelid!$J$4,$A:$A,$A91),0),IF($G91=Tabelid!$L$5,IFERROR(SUMIFS($E:$E,$G:$G,Tabelid!$L$1,$C:$C,Tabelid!$J$4,$H:$H,O$2)/SUMIFS($E:$E,$G:$G,Tabelid!$L$1,$C:$C,Tabelid!$J$4),0),""))),"")</f>
        <v/>
      </c>
      <c r="P91" s="29" t="str">
        <f>IFERROR(IF($G91=Tabelid!$L$6,Eksplikatsioon!U93/SUM(Eksplikatsioon!$O93:'Eksplikatsioon'!$AG93),IF($G91=Tabelid!$L$4,IFERROR(SUMIFS($E:$E,$G:$G,Tabelid!$L$1,$C:$C,Tabelid!$J$4,$H:$H,P$2,$A:$A,$A91)/SUMIFS($E:$E,$G:$G,Tabelid!$L$1,$C:$C,Tabelid!$J$4,$A:$A,$A91),0),IF($G91=Tabelid!$L$5,IFERROR(SUMIFS($E:$E,$G:$G,Tabelid!$L$1,$C:$C,Tabelid!$J$4,$H:$H,P$2)/SUMIFS($E:$E,$G:$G,Tabelid!$L$1,$C:$C,Tabelid!$J$4),0),""))),"")</f>
        <v/>
      </c>
      <c r="Q91" s="29" t="str">
        <f>IFERROR(IF($G91=Tabelid!$L$6,Eksplikatsioon!V93/SUM(Eksplikatsioon!$O93:'Eksplikatsioon'!$AG93),IF($G91=Tabelid!$L$4,IFERROR(SUMIFS($E:$E,$G:$G,Tabelid!$L$1,$C:$C,Tabelid!$J$4,$H:$H,Q$2,$A:$A,$A91)/SUMIFS($E:$E,$G:$G,Tabelid!$L$1,$C:$C,Tabelid!$J$4,$A:$A,$A91),0),IF($G91=Tabelid!$L$5,IFERROR(SUMIFS($E:$E,$G:$G,Tabelid!$L$1,$C:$C,Tabelid!$J$4,$H:$H,Q$2)/SUMIFS($E:$E,$G:$G,Tabelid!$L$1,$C:$C,Tabelid!$J$4),0),""))),"")</f>
        <v/>
      </c>
      <c r="R91" s="29" t="str">
        <f>IFERROR(IF($G91=Tabelid!$L$6,Eksplikatsioon!W93/SUM(Eksplikatsioon!$O93:'Eksplikatsioon'!$AG93),IF($G91=Tabelid!$L$4,IFERROR(SUMIFS($E:$E,$G:$G,Tabelid!$L$1,$C:$C,Tabelid!$J$4,$H:$H,R$2,$A:$A,$A91)/SUMIFS($E:$E,$G:$G,Tabelid!$L$1,$C:$C,Tabelid!$J$4,$A:$A,$A91),0),IF($G91=Tabelid!$L$5,IFERROR(SUMIFS($E:$E,$G:$G,Tabelid!$L$1,$C:$C,Tabelid!$J$4,$H:$H,R$2)/SUMIFS($E:$E,$G:$G,Tabelid!$L$1,$C:$C,Tabelid!$J$4),0),""))),"")</f>
        <v/>
      </c>
      <c r="S91" s="29" t="str">
        <f>IFERROR(IF($G91=Tabelid!$L$6,Eksplikatsioon!X93/SUM(Eksplikatsioon!$O93:'Eksplikatsioon'!$AG93),IF($G91=Tabelid!$L$4,IFERROR(SUMIFS($E:$E,$G:$G,Tabelid!$L$1,$C:$C,Tabelid!$J$4,$H:$H,S$2,$A:$A,$A91)/SUMIFS($E:$E,$G:$G,Tabelid!$L$1,$C:$C,Tabelid!$J$4,$A:$A,$A91),0),IF($G91=Tabelid!$L$5,IFERROR(SUMIFS($E:$E,$G:$G,Tabelid!$L$1,$C:$C,Tabelid!$J$4,$H:$H,S$2)/SUMIFS($E:$E,$G:$G,Tabelid!$L$1,$C:$C,Tabelid!$J$4),0),""))),"")</f>
        <v/>
      </c>
      <c r="T91" s="29" t="str">
        <f>IFERROR(IF($G91=Tabelid!$L$6,Eksplikatsioon!Y93/SUM(Eksplikatsioon!$O93:'Eksplikatsioon'!$AG93),IF($G91=Tabelid!$L$4,IFERROR(SUMIFS($E:$E,$G:$G,Tabelid!$L$1,$C:$C,Tabelid!$J$4,$H:$H,T$2,$A:$A,$A91)/SUMIFS($E:$E,$G:$G,Tabelid!$L$1,$C:$C,Tabelid!$J$4,$A:$A,$A91),0),IF($G91=Tabelid!$L$5,IFERROR(SUMIFS($E:$E,$G:$G,Tabelid!$L$1,$C:$C,Tabelid!$J$4,$H:$H,T$2)/SUMIFS($E:$E,$G:$G,Tabelid!$L$1,$C:$C,Tabelid!$J$4),0),""))),"")</f>
        <v/>
      </c>
      <c r="U91" s="29" t="str">
        <f>IFERROR(IF($G91=Tabelid!$L$6,Eksplikatsioon!Z93/SUM(Eksplikatsioon!$O93:'Eksplikatsioon'!$AG93),IF($G91=Tabelid!$L$4,IFERROR(SUMIFS($E:$E,$G:$G,Tabelid!$L$1,$C:$C,Tabelid!$J$4,$H:$H,U$2,$A:$A,$A91)/SUMIFS($E:$E,$G:$G,Tabelid!$L$1,$C:$C,Tabelid!$J$4,$A:$A,$A91),0),IF($G91=Tabelid!$L$5,IFERROR(SUMIFS($E:$E,$G:$G,Tabelid!$L$1,$C:$C,Tabelid!$J$4,$H:$H,U$2)/SUMIFS($E:$E,$G:$G,Tabelid!$L$1,$C:$C,Tabelid!$J$4),0),""))),"")</f>
        <v/>
      </c>
      <c r="V91" s="29"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29"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29"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29"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29"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29"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29"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29" t="str">
        <f>IFERROR(IF($G91=Tabelid!$L$6,$E91*J91,IFERROR($E91*J91/SUM($J91:$AB91)*(Eksplikatsioon!O93)/SUMPRODUCT($J91:$AB91,Eksplikatsioon!$O93:$AG93),"")),"")</f>
        <v/>
      </c>
      <c r="AD91" s="29" t="str">
        <f>IFERROR(IF($G91=Tabelid!$L$6,$E91*K91,IFERROR($E91*K91/SUM($J91:$AB91)*(Eksplikatsioon!P93)/SUMPRODUCT($J91:$AB91,Eksplikatsioon!$O93:$AG93),"")),"")</f>
        <v/>
      </c>
      <c r="AE91" s="29" t="str">
        <f>IFERROR(IF($G91=Tabelid!$L$6,$E91*L91,IFERROR($E91*L91/SUM($J91:$AB91)*(Eksplikatsioon!Q93)/SUMPRODUCT($J91:$AB91,Eksplikatsioon!$O93:$AG93),"")),"")</f>
        <v/>
      </c>
      <c r="AF91" s="29" t="str">
        <f>IFERROR(IF($G91=Tabelid!$L$6,$E91*M91,IFERROR($E91*M91/SUM($J91:$AB91)*(Eksplikatsioon!R93)/SUMPRODUCT($J91:$AB91,Eksplikatsioon!$O93:$AG93),"")),"")</f>
        <v/>
      </c>
      <c r="AG91" s="29" t="str">
        <f>IFERROR(IF($G91=Tabelid!$L$6,$E91*N91,IFERROR($E91*N91/SUM($J91:$AB91)*(Eksplikatsioon!S93)/SUMPRODUCT($J91:$AB91,Eksplikatsioon!$O93:$AG93),"")),"")</f>
        <v/>
      </c>
      <c r="AH91" s="29" t="str">
        <f>IFERROR(IF($G91=Tabelid!$L$6,$E91*O91,IFERROR($E91*O91/SUM($J91:$AB91)*(Eksplikatsioon!T93)/SUMPRODUCT($J91:$AB91,Eksplikatsioon!$O93:$AG93),"")),"")</f>
        <v/>
      </c>
      <c r="AI91" s="29" t="str">
        <f>IFERROR(IF($G91=Tabelid!$L$6,$E91*P91,IFERROR($E91*P91/SUM($J91:$AB91)*(Eksplikatsioon!U93)/SUMPRODUCT($J91:$AB91,Eksplikatsioon!$O93:$AG93),"")),"")</f>
        <v/>
      </c>
      <c r="AJ91" s="29" t="str">
        <f>IFERROR(IF($G91=Tabelid!$L$6,$E91*Q91,IFERROR($E91*Q91/SUM($J91:$AB91)*(Eksplikatsioon!V93)/SUMPRODUCT($J91:$AB91,Eksplikatsioon!$O93:$AG93),"")),"")</f>
        <v/>
      </c>
      <c r="AK91" s="29" t="str">
        <f>IFERROR(IF($G91=Tabelid!$L$6,$E91*R91,IFERROR($E91*R91/SUM($J91:$AB91)*(Eksplikatsioon!W93)/SUMPRODUCT($J91:$AB91,Eksplikatsioon!$O93:$AG93),"")),"")</f>
        <v/>
      </c>
      <c r="AL91" s="29" t="str">
        <f>IFERROR(IF($G91=Tabelid!$L$6,$E91*S91,IFERROR($E91*S91/SUM($J91:$AB91)*(Eksplikatsioon!X93)/SUMPRODUCT($J91:$AB91,Eksplikatsioon!$O93:$AG93),"")),"")</f>
        <v/>
      </c>
      <c r="AM91" s="29" t="str">
        <f>IFERROR(IF($G91=Tabelid!$L$6,$E91*T91,IFERROR($E91*T91/SUM($J91:$AB91)*(Eksplikatsioon!Y93)/SUMPRODUCT($J91:$AB91,Eksplikatsioon!$O93:$AG93),"")),"")</f>
        <v/>
      </c>
      <c r="AN91" s="29" t="str">
        <f>IFERROR(IF($G91=Tabelid!$L$6,$E91*U91,IFERROR($E91*U91/SUM($J91:$AB91)*(Eksplikatsioon!Z93)/SUMPRODUCT($J91:$AB91,Eksplikatsioon!$O93:$AG93),"")),"")</f>
        <v/>
      </c>
      <c r="AO91" s="29" t="str">
        <f>IFERROR(IF($G91=Tabelid!$L$6,$E91*V91,IFERROR($E91*V91/SUM($J91:$AB91)*(Eksplikatsioon!AA93)/SUMPRODUCT($J91:$AB91,Eksplikatsioon!$O93:$AG93),"")),"")</f>
        <v/>
      </c>
      <c r="AP91" s="29" t="str">
        <f>IFERROR(IF($G91=Tabelid!$L$6,$E91*W91,IFERROR($E91*W91/SUM($J91:$AB91)*(Eksplikatsioon!AB93)/SUMPRODUCT($J91:$AB91,Eksplikatsioon!$O93:$AG93),"")),"")</f>
        <v/>
      </c>
      <c r="AQ91" s="29" t="str">
        <f>IFERROR(IF($G91=Tabelid!$L$6,$E91*X91,IFERROR($E91*X91/SUM($J91:$AB91)*(Eksplikatsioon!AC93)/SUMPRODUCT($J91:$AB91,Eksplikatsioon!$O93:$AG93),"")),"")</f>
        <v/>
      </c>
      <c r="AR91" s="29" t="str">
        <f>IFERROR(IF($G91=Tabelid!$L$6,$E91*Y91,IFERROR($E91*Y91/SUM($J91:$AB91)*(Eksplikatsioon!AD93)/SUMPRODUCT($J91:$AB91,Eksplikatsioon!$O93:$AG93),"")),"")</f>
        <v/>
      </c>
      <c r="AS91" s="29" t="str">
        <f>IFERROR(IF($G91=Tabelid!$L$6,$E91*Z91,IFERROR($E91*Z91/SUM($J91:$AB91)*(Eksplikatsioon!AE93)/SUMPRODUCT($J91:$AB91,Eksplikatsioon!$O93:$AG93),"")),"")</f>
        <v/>
      </c>
      <c r="AT91" s="29" t="str">
        <f>IFERROR(IF($G91=Tabelid!$L$6,$E91*AA91,IFERROR($E91*AA91/SUM($J91:$AB91)*(Eksplikatsioon!AF93)/SUMPRODUCT($J91:$AB91,Eksplikatsioon!$O93:$AG93),"")),"")</f>
        <v/>
      </c>
      <c r="AU91" s="29" t="str">
        <f>IFERROR(IF($G91=Tabelid!$L$6,$E91*AB91,IFERROR($E91*AB91/SUM($J91:$AB91)*(Eksplikatsioon!AG93)/SUMPRODUCT($J91:$AB91,Eksplikatsioon!$O93:$AG93),"")),"")</f>
        <v/>
      </c>
    </row>
    <row r="92" spans="1:47" x14ac:dyDescent="0.25">
      <c r="A92" s="23" t="str">
        <f>IF(Eksplikatsioon!A94=0,"",Eksplikatsioon!A94)</f>
        <v>03</v>
      </c>
      <c r="B92" s="56" t="str">
        <f>IF(Eksplikatsioon!B94=0,"",Eksplikatsioon!B94)</f>
        <v>309</v>
      </c>
      <c r="C92" s="23" t="str">
        <f>IF(Eksplikatsioon!C94=0,"",Eksplikatsioon!C94)</f>
        <v>ÜÜRITAV PIND</v>
      </c>
      <c r="D92" s="23" t="str">
        <f>IF(Eksplikatsioon!D94=0,"",Eksplikatsioon!D94)</f>
        <v>Kabinet/Büroo</v>
      </c>
      <c r="E92" s="54">
        <f>IF(Eksplikatsioon!F94=0,"",Eksplikatsioon!F94)</f>
        <v>17.899999999999999</v>
      </c>
      <c r="F92" s="23" t="str">
        <f>IF(Eksplikatsioon!H94=0,"",Eksplikatsioon!H94)</f>
        <v/>
      </c>
      <c r="G92" s="23" t="str">
        <f>IF(Eksplikatsioon!J94=0,"",Eksplikatsioon!J94)</f>
        <v>Ainukasutuses pind</v>
      </c>
      <c r="H92" s="23" t="str">
        <f>IF(Eksplikatsioon!K94=0,"",Eksplikatsioon!K94)</f>
        <v>Keskkonnaamet</v>
      </c>
      <c r="I92" s="23" t="str">
        <f>IF(Eksplikatsioon!L94=0,"",Eksplikatsioon!L94)</f>
        <v/>
      </c>
      <c r="J92" s="29" t="str">
        <f>IFERROR(IF($G92=Tabelid!$L$6,Eksplikatsioon!O94/SUM(Eksplikatsioon!$O94:'Eksplikatsioon'!$AG94),IF($G92=Tabelid!$L$4,IFERROR(SUMIFS($E:$E,$G:$G,Tabelid!$L$1,$C:$C,Tabelid!$J$4,$H:$H,J$2,$A:$A,$A92)/SUMIFS($E:$E,$G:$G,Tabelid!$L$1,$C:$C,Tabelid!$J$4,$A:$A,$A92),0),IF($G92=Tabelid!$L$5,IFERROR(SUMIFS($E:$E,$G:$G,Tabelid!$L$1,$C:$C,Tabelid!$J$4,$H:$H,J$2)/SUMIFS($E:$E,$G:$G,Tabelid!$L$1,$C:$C,Tabelid!$J$4),0),""))),"")</f>
        <v/>
      </c>
      <c r="K92" s="29" t="str">
        <f>IFERROR(IF($G92=Tabelid!$L$6,Eksplikatsioon!P94/SUM(Eksplikatsioon!$O94:'Eksplikatsioon'!$AG94),IF($G92=Tabelid!$L$4,IFERROR(SUMIFS($E:$E,$G:$G,Tabelid!$L$1,$C:$C,Tabelid!$J$4,$H:$H,K$2,$A:$A,$A92)/SUMIFS($E:$E,$G:$G,Tabelid!$L$1,$C:$C,Tabelid!$J$4,$A:$A,$A92),0),IF($G92=Tabelid!$L$5,IFERROR(SUMIFS($E:$E,$G:$G,Tabelid!$L$1,$C:$C,Tabelid!$J$4,$H:$H,K$2)/SUMIFS($E:$E,$G:$G,Tabelid!$L$1,$C:$C,Tabelid!$J$4),0),""))),"")</f>
        <v/>
      </c>
      <c r="L92" s="29" t="str">
        <f>IFERROR(IF($G92=Tabelid!$L$6,Eksplikatsioon!Q94/SUM(Eksplikatsioon!$O94:'Eksplikatsioon'!$AG94),IF($G92=Tabelid!$L$4,IFERROR(SUMIFS($E:$E,$G:$G,Tabelid!$L$1,$C:$C,Tabelid!$J$4,$H:$H,L$2,$A:$A,$A92)/SUMIFS($E:$E,$G:$G,Tabelid!$L$1,$C:$C,Tabelid!$J$4,$A:$A,$A92),0),IF($G92=Tabelid!$L$5,IFERROR(SUMIFS($E:$E,$G:$G,Tabelid!$L$1,$C:$C,Tabelid!$J$4,$H:$H,L$2)/SUMIFS($E:$E,$G:$G,Tabelid!$L$1,$C:$C,Tabelid!$J$4),0),""))),"")</f>
        <v/>
      </c>
      <c r="M92" s="29" t="str">
        <f>IFERROR(IF($G92=Tabelid!$L$6,Eksplikatsioon!R94/SUM(Eksplikatsioon!$O94:'Eksplikatsioon'!$AG94),IF($G92=Tabelid!$L$4,IFERROR(SUMIFS($E:$E,$G:$G,Tabelid!$L$1,$C:$C,Tabelid!$J$4,$H:$H,M$2,$A:$A,$A92)/SUMIFS($E:$E,$G:$G,Tabelid!$L$1,$C:$C,Tabelid!$J$4,$A:$A,$A92),0),IF($G92=Tabelid!$L$5,IFERROR(SUMIFS($E:$E,$G:$G,Tabelid!$L$1,$C:$C,Tabelid!$J$4,$H:$H,M$2)/SUMIFS($E:$E,$G:$G,Tabelid!$L$1,$C:$C,Tabelid!$J$4),0),""))),"")</f>
        <v/>
      </c>
      <c r="N92" s="29" t="str">
        <f>IFERROR(IF($G92=Tabelid!$L$6,Eksplikatsioon!S94/SUM(Eksplikatsioon!$O94:'Eksplikatsioon'!$AG94),IF($G92=Tabelid!$L$4,IFERROR(SUMIFS($E:$E,$G:$G,Tabelid!$L$1,$C:$C,Tabelid!$J$4,$H:$H,N$2,$A:$A,$A92)/SUMIFS($E:$E,$G:$G,Tabelid!$L$1,$C:$C,Tabelid!$J$4,$A:$A,$A92),0),IF($G92=Tabelid!$L$5,IFERROR(SUMIFS($E:$E,$G:$G,Tabelid!$L$1,$C:$C,Tabelid!$J$4,$H:$H,N$2)/SUMIFS($E:$E,$G:$G,Tabelid!$L$1,$C:$C,Tabelid!$J$4),0),""))),"")</f>
        <v/>
      </c>
      <c r="O92" s="29" t="str">
        <f>IFERROR(IF($G92=Tabelid!$L$6,Eksplikatsioon!T94/SUM(Eksplikatsioon!$O94:'Eksplikatsioon'!$AG94),IF($G92=Tabelid!$L$4,IFERROR(SUMIFS($E:$E,$G:$G,Tabelid!$L$1,$C:$C,Tabelid!$J$4,$H:$H,O$2,$A:$A,$A92)/SUMIFS($E:$E,$G:$G,Tabelid!$L$1,$C:$C,Tabelid!$J$4,$A:$A,$A92),0),IF($G92=Tabelid!$L$5,IFERROR(SUMIFS($E:$E,$G:$G,Tabelid!$L$1,$C:$C,Tabelid!$J$4,$H:$H,O$2)/SUMIFS($E:$E,$G:$G,Tabelid!$L$1,$C:$C,Tabelid!$J$4),0),""))),"")</f>
        <v/>
      </c>
      <c r="P92" s="29" t="str">
        <f>IFERROR(IF($G92=Tabelid!$L$6,Eksplikatsioon!U94/SUM(Eksplikatsioon!$O94:'Eksplikatsioon'!$AG94),IF($G92=Tabelid!$L$4,IFERROR(SUMIFS($E:$E,$G:$G,Tabelid!$L$1,$C:$C,Tabelid!$J$4,$H:$H,P$2,$A:$A,$A92)/SUMIFS($E:$E,$G:$G,Tabelid!$L$1,$C:$C,Tabelid!$J$4,$A:$A,$A92),0),IF($G92=Tabelid!$L$5,IFERROR(SUMIFS($E:$E,$G:$G,Tabelid!$L$1,$C:$C,Tabelid!$J$4,$H:$H,P$2)/SUMIFS($E:$E,$G:$G,Tabelid!$L$1,$C:$C,Tabelid!$J$4),0),""))),"")</f>
        <v/>
      </c>
      <c r="Q92" s="29" t="str">
        <f>IFERROR(IF($G92=Tabelid!$L$6,Eksplikatsioon!V94/SUM(Eksplikatsioon!$O94:'Eksplikatsioon'!$AG94),IF($G92=Tabelid!$L$4,IFERROR(SUMIFS($E:$E,$G:$G,Tabelid!$L$1,$C:$C,Tabelid!$J$4,$H:$H,Q$2,$A:$A,$A92)/SUMIFS($E:$E,$G:$G,Tabelid!$L$1,$C:$C,Tabelid!$J$4,$A:$A,$A92),0),IF($G92=Tabelid!$L$5,IFERROR(SUMIFS($E:$E,$G:$G,Tabelid!$L$1,$C:$C,Tabelid!$J$4,$H:$H,Q$2)/SUMIFS($E:$E,$G:$G,Tabelid!$L$1,$C:$C,Tabelid!$J$4),0),""))),"")</f>
        <v/>
      </c>
      <c r="R92" s="29" t="str">
        <f>IFERROR(IF($G92=Tabelid!$L$6,Eksplikatsioon!W94/SUM(Eksplikatsioon!$O94:'Eksplikatsioon'!$AG94),IF($G92=Tabelid!$L$4,IFERROR(SUMIFS($E:$E,$G:$G,Tabelid!$L$1,$C:$C,Tabelid!$J$4,$H:$H,R$2,$A:$A,$A92)/SUMIFS($E:$E,$G:$G,Tabelid!$L$1,$C:$C,Tabelid!$J$4,$A:$A,$A92),0),IF($G92=Tabelid!$L$5,IFERROR(SUMIFS($E:$E,$G:$G,Tabelid!$L$1,$C:$C,Tabelid!$J$4,$H:$H,R$2)/SUMIFS($E:$E,$G:$G,Tabelid!$L$1,$C:$C,Tabelid!$J$4),0),""))),"")</f>
        <v/>
      </c>
      <c r="S92" s="29" t="str">
        <f>IFERROR(IF($G92=Tabelid!$L$6,Eksplikatsioon!X94/SUM(Eksplikatsioon!$O94:'Eksplikatsioon'!$AG94),IF($G92=Tabelid!$L$4,IFERROR(SUMIFS($E:$E,$G:$G,Tabelid!$L$1,$C:$C,Tabelid!$J$4,$H:$H,S$2,$A:$A,$A92)/SUMIFS($E:$E,$G:$G,Tabelid!$L$1,$C:$C,Tabelid!$J$4,$A:$A,$A92),0),IF($G92=Tabelid!$L$5,IFERROR(SUMIFS($E:$E,$G:$G,Tabelid!$L$1,$C:$C,Tabelid!$J$4,$H:$H,S$2)/SUMIFS($E:$E,$G:$G,Tabelid!$L$1,$C:$C,Tabelid!$J$4),0),""))),"")</f>
        <v/>
      </c>
      <c r="T92" s="29" t="str">
        <f>IFERROR(IF($G92=Tabelid!$L$6,Eksplikatsioon!Y94/SUM(Eksplikatsioon!$O94:'Eksplikatsioon'!$AG94),IF($G92=Tabelid!$L$4,IFERROR(SUMIFS($E:$E,$G:$G,Tabelid!$L$1,$C:$C,Tabelid!$J$4,$H:$H,T$2,$A:$A,$A92)/SUMIFS($E:$E,$G:$G,Tabelid!$L$1,$C:$C,Tabelid!$J$4,$A:$A,$A92),0),IF($G92=Tabelid!$L$5,IFERROR(SUMIFS($E:$E,$G:$G,Tabelid!$L$1,$C:$C,Tabelid!$J$4,$H:$H,T$2)/SUMIFS($E:$E,$G:$G,Tabelid!$L$1,$C:$C,Tabelid!$J$4),0),""))),"")</f>
        <v/>
      </c>
      <c r="U92" s="29" t="str">
        <f>IFERROR(IF($G92=Tabelid!$L$6,Eksplikatsioon!Z94/SUM(Eksplikatsioon!$O94:'Eksplikatsioon'!$AG94),IF($G92=Tabelid!$L$4,IFERROR(SUMIFS($E:$E,$G:$G,Tabelid!$L$1,$C:$C,Tabelid!$J$4,$H:$H,U$2,$A:$A,$A92)/SUMIFS($E:$E,$G:$G,Tabelid!$L$1,$C:$C,Tabelid!$J$4,$A:$A,$A92),0),IF($G92=Tabelid!$L$5,IFERROR(SUMIFS($E:$E,$G:$G,Tabelid!$L$1,$C:$C,Tabelid!$J$4,$H:$H,U$2)/SUMIFS($E:$E,$G:$G,Tabelid!$L$1,$C:$C,Tabelid!$J$4),0),""))),"")</f>
        <v/>
      </c>
      <c r="V92" s="29"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29"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29"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29"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29"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29"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29"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29" t="str">
        <f>IFERROR(IF($G92=Tabelid!$L$6,$E92*J92,IFERROR($E92*J92/SUM($J92:$AB92)*(Eksplikatsioon!O94)/SUMPRODUCT($J92:$AB92,Eksplikatsioon!$O94:$AG94),"")),"")</f>
        <v/>
      </c>
      <c r="AD92" s="29" t="str">
        <f>IFERROR(IF($G92=Tabelid!$L$6,$E92*K92,IFERROR($E92*K92/SUM($J92:$AB92)*(Eksplikatsioon!P94)/SUMPRODUCT($J92:$AB92,Eksplikatsioon!$O94:$AG94),"")),"")</f>
        <v/>
      </c>
      <c r="AE92" s="29" t="str">
        <f>IFERROR(IF($G92=Tabelid!$L$6,$E92*L92,IFERROR($E92*L92/SUM($J92:$AB92)*(Eksplikatsioon!Q94)/SUMPRODUCT($J92:$AB92,Eksplikatsioon!$O94:$AG94),"")),"")</f>
        <v/>
      </c>
      <c r="AF92" s="29" t="str">
        <f>IFERROR(IF($G92=Tabelid!$L$6,$E92*M92,IFERROR($E92*M92/SUM($J92:$AB92)*(Eksplikatsioon!R94)/SUMPRODUCT($J92:$AB92,Eksplikatsioon!$O94:$AG94),"")),"")</f>
        <v/>
      </c>
      <c r="AG92" s="29" t="str">
        <f>IFERROR(IF($G92=Tabelid!$L$6,$E92*N92,IFERROR($E92*N92/SUM($J92:$AB92)*(Eksplikatsioon!S94)/SUMPRODUCT($J92:$AB92,Eksplikatsioon!$O94:$AG94),"")),"")</f>
        <v/>
      </c>
      <c r="AH92" s="29" t="str">
        <f>IFERROR(IF($G92=Tabelid!$L$6,$E92*O92,IFERROR($E92*O92/SUM($J92:$AB92)*(Eksplikatsioon!T94)/SUMPRODUCT($J92:$AB92,Eksplikatsioon!$O94:$AG94),"")),"")</f>
        <v/>
      </c>
      <c r="AI92" s="29" t="str">
        <f>IFERROR(IF($G92=Tabelid!$L$6,$E92*P92,IFERROR($E92*P92/SUM($J92:$AB92)*(Eksplikatsioon!U94)/SUMPRODUCT($J92:$AB92,Eksplikatsioon!$O94:$AG94),"")),"")</f>
        <v/>
      </c>
      <c r="AJ92" s="29" t="str">
        <f>IFERROR(IF($G92=Tabelid!$L$6,$E92*Q92,IFERROR($E92*Q92/SUM($J92:$AB92)*(Eksplikatsioon!V94)/SUMPRODUCT($J92:$AB92,Eksplikatsioon!$O94:$AG94),"")),"")</f>
        <v/>
      </c>
      <c r="AK92" s="29" t="str">
        <f>IFERROR(IF($G92=Tabelid!$L$6,$E92*R92,IFERROR($E92*R92/SUM($J92:$AB92)*(Eksplikatsioon!W94)/SUMPRODUCT($J92:$AB92,Eksplikatsioon!$O94:$AG94),"")),"")</f>
        <v/>
      </c>
      <c r="AL92" s="29" t="str">
        <f>IFERROR(IF($G92=Tabelid!$L$6,$E92*S92,IFERROR($E92*S92/SUM($J92:$AB92)*(Eksplikatsioon!X94)/SUMPRODUCT($J92:$AB92,Eksplikatsioon!$O94:$AG94),"")),"")</f>
        <v/>
      </c>
      <c r="AM92" s="29" t="str">
        <f>IFERROR(IF($G92=Tabelid!$L$6,$E92*T92,IFERROR($E92*T92/SUM($J92:$AB92)*(Eksplikatsioon!Y94)/SUMPRODUCT($J92:$AB92,Eksplikatsioon!$O94:$AG94),"")),"")</f>
        <v/>
      </c>
      <c r="AN92" s="29" t="str">
        <f>IFERROR(IF($G92=Tabelid!$L$6,$E92*U92,IFERROR($E92*U92/SUM($J92:$AB92)*(Eksplikatsioon!Z94)/SUMPRODUCT($J92:$AB92,Eksplikatsioon!$O94:$AG94),"")),"")</f>
        <v/>
      </c>
      <c r="AO92" s="29" t="str">
        <f>IFERROR(IF($G92=Tabelid!$L$6,$E92*V92,IFERROR($E92*V92/SUM($J92:$AB92)*(Eksplikatsioon!AA94)/SUMPRODUCT($J92:$AB92,Eksplikatsioon!$O94:$AG94),"")),"")</f>
        <v/>
      </c>
      <c r="AP92" s="29" t="str">
        <f>IFERROR(IF($G92=Tabelid!$L$6,$E92*W92,IFERROR($E92*W92/SUM($J92:$AB92)*(Eksplikatsioon!AB94)/SUMPRODUCT($J92:$AB92,Eksplikatsioon!$O94:$AG94),"")),"")</f>
        <v/>
      </c>
      <c r="AQ92" s="29" t="str">
        <f>IFERROR(IF($G92=Tabelid!$L$6,$E92*X92,IFERROR($E92*X92/SUM($J92:$AB92)*(Eksplikatsioon!AC94)/SUMPRODUCT($J92:$AB92,Eksplikatsioon!$O94:$AG94),"")),"")</f>
        <v/>
      </c>
      <c r="AR92" s="29" t="str">
        <f>IFERROR(IF($G92=Tabelid!$L$6,$E92*Y92,IFERROR($E92*Y92/SUM($J92:$AB92)*(Eksplikatsioon!AD94)/SUMPRODUCT($J92:$AB92,Eksplikatsioon!$O94:$AG94),"")),"")</f>
        <v/>
      </c>
      <c r="AS92" s="29" t="str">
        <f>IFERROR(IF($G92=Tabelid!$L$6,$E92*Z92,IFERROR($E92*Z92/SUM($J92:$AB92)*(Eksplikatsioon!AE94)/SUMPRODUCT($J92:$AB92,Eksplikatsioon!$O94:$AG94),"")),"")</f>
        <v/>
      </c>
      <c r="AT92" s="29" t="str">
        <f>IFERROR(IF($G92=Tabelid!$L$6,$E92*AA92,IFERROR($E92*AA92/SUM($J92:$AB92)*(Eksplikatsioon!AF94)/SUMPRODUCT($J92:$AB92,Eksplikatsioon!$O94:$AG94),"")),"")</f>
        <v/>
      </c>
      <c r="AU92" s="29" t="str">
        <f>IFERROR(IF($G92=Tabelid!$L$6,$E92*AB92,IFERROR($E92*AB92/SUM($J92:$AB92)*(Eksplikatsioon!AG94)/SUMPRODUCT($J92:$AB92,Eksplikatsioon!$O94:$AG94),"")),"")</f>
        <v/>
      </c>
    </row>
    <row r="93" spans="1:47" x14ac:dyDescent="0.25">
      <c r="A93" s="23" t="str">
        <f>IF(Eksplikatsioon!A95=0,"",Eksplikatsioon!A95)</f>
        <v>03</v>
      </c>
      <c r="B93" s="56" t="str">
        <f>IF(Eksplikatsioon!B95=0,"",Eksplikatsioon!B95)</f>
        <v>310</v>
      </c>
      <c r="C93" s="23" t="str">
        <f>IF(Eksplikatsioon!C95=0,"",Eksplikatsioon!C95)</f>
        <v>ÜÜRITAV PIND</v>
      </c>
      <c r="D93" s="23" t="str">
        <f>IF(Eksplikatsioon!D95=0,"",Eksplikatsioon!D95)</f>
        <v>Kabinet/Büroo</v>
      </c>
      <c r="E93" s="54">
        <f>IF(Eksplikatsioon!F95=0,"",Eksplikatsioon!F95)</f>
        <v>18.2</v>
      </c>
      <c r="F93" s="23" t="str">
        <f>IF(Eksplikatsioon!H95=0,"",Eksplikatsioon!H95)</f>
        <v/>
      </c>
      <c r="G93" s="23" t="str">
        <f>IF(Eksplikatsioon!J95=0,"",Eksplikatsioon!J95)</f>
        <v>Ainukasutuses pind</v>
      </c>
      <c r="H93" s="23" t="str">
        <f>IF(Eksplikatsioon!K95=0,"",Eksplikatsioon!K95)</f>
        <v>Keskkonnaamet</v>
      </c>
      <c r="I93" s="23" t="str">
        <f>IF(Eksplikatsioon!L95=0,"",Eksplikatsioon!L95)</f>
        <v/>
      </c>
      <c r="J93" s="29" t="str">
        <f>IFERROR(IF($G93=Tabelid!$L$6,Eksplikatsioon!O95/SUM(Eksplikatsioon!$O95:'Eksplikatsioon'!$AG95),IF($G93=Tabelid!$L$4,IFERROR(SUMIFS($E:$E,$G:$G,Tabelid!$L$1,$C:$C,Tabelid!$J$4,$H:$H,J$2,$A:$A,$A93)/SUMIFS($E:$E,$G:$G,Tabelid!$L$1,$C:$C,Tabelid!$J$4,$A:$A,$A93),0),IF($G93=Tabelid!$L$5,IFERROR(SUMIFS($E:$E,$G:$G,Tabelid!$L$1,$C:$C,Tabelid!$J$4,$H:$H,J$2)/SUMIFS($E:$E,$G:$G,Tabelid!$L$1,$C:$C,Tabelid!$J$4),0),""))),"")</f>
        <v/>
      </c>
      <c r="K93" s="29" t="str">
        <f>IFERROR(IF($G93=Tabelid!$L$6,Eksplikatsioon!P95/SUM(Eksplikatsioon!$O95:'Eksplikatsioon'!$AG95),IF($G93=Tabelid!$L$4,IFERROR(SUMIFS($E:$E,$G:$G,Tabelid!$L$1,$C:$C,Tabelid!$J$4,$H:$H,K$2,$A:$A,$A93)/SUMIFS($E:$E,$G:$G,Tabelid!$L$1,$C:$C,Tabelid!$J$4,$A:$A,$A93),0),IF($G93=Tabelid!$L$5,IFERROR(SUMIFS($E:$E,$G:$G,Tabelid!$L$1,$C:$C,Tabelid!$J$4,$H:$H,K$2)/SUMIFS($E:$E,$G:$G,Tabelid!$L$1,$C:$C,Tabelid!$J$4),0),""))),"")</f>
        <v/>
      </c>
      <c r="L93" s="29" t="str">
        <f>IFERROR(IF($G93=Tabelid!$L$6,Eksplikatsioon!Q95/SUM(Eksplikatsioon!$O95:'Eksplikatsioon'!$AG95),IF($G93=Tabelid!$L$4,IFERROR(SUMIFS($E:$E,$G:$G,Tabelid!$L$1,$C:$C,Tabelid!$J$4,$H:$H,L$2,$A:$A,$A93)/SUMIFS($E:$E,$G:$G,Tabelid!$L$1,$C:$C,Tabelid!$J$4,$A:$A,$A93),0),IF($G93=Tabelid!$L$5,IFERROR(SUMIFS($E:$E,$G:$G,Tabelid!$L$1,$C:$C,Tabelid!$J$4,$H:$H,L$2)/SUMIFS($E:$E,$G:$G,Tabelid!$L$1,$C:$C,Tabelid!$J$4),0),""))),"")</f>
        <v/>
      </c>
      <c r="M93" s="29" t="str">
        <f>IFERROR(IF($G93=Tabelid!$L$6,Eksplikatsioon!R95/SUM(Eksplikatsioon!$O95:'Eksplikatsioon'!$AG95),IF($G93=Tabelid!$L$4,IFERROR(SUMIFS($E:$E,$G:$G,Tabelid!$L$1,$C:$C,Tabelid!$J$4,$H:$H,M$2,$A:$A,$A93)/SUMIFS($E:$E,$G:$G,Tabelid!$L$1,$C:$C,Tabelid!$J$4,$A:$A,$A93),0),IF($G93=Tabelid!$L$5,IFERROR(SUMIFS($E:$E,$G:$G,Tabelid!$L$1,$C:$C,Tabelid!$J$4,$H:$H,M$2)/SUMIFS($E:$E,$G:$G,Tabelid!$L$1,$C:$C,Tabelid!$J$4),0),""))),"")</f>
        <v/>
      </c>
      <c r="N93" s="29" t="str">
        <f>IFERROR(IF($G93=Tabelid!$L$6,Eksplikatsioon!S95/SUM(Eksplikatsioon!$O95:'Eksplikatsioon'!$AG95),IF($G93=Tabelid!$L$4,IFERROR(SUMIFS($E:$E,$G:$G,Tabelid!$L$1,$C:$C,Tabelid!$J$4,$H:$H,N$2,$A:$A,$A93)/SUMIFS($E:$E,$G:$G,Tabelid!$L$1,$C:$C,Tabelid!$J$4,$A:$A,$A93),0),IF($G93=Tabelid!$L$5,IFERROR(SUMIFS($E:$E,$G:$G,Tabelid!$L$1,$C:$C,Tabelid!$J$4,$H:$H,N$2)/SUMIFS($E:$E,$G:$G,Tabelid!$L$1,$C:$C,Tabelid!$J$4),0),""))),"")</f>
        <v/>
      </c>
      <c r="O93" s="29" t="str">
        <f>IFERROR(IF($G93=Tabelid!$L$6,Eksplikatsioon!T95/SUM(Eksplikatsioon!$O95:'Eksplikatsioon'!$AG95),IF($G93=Tabelid!$L$4,IFERROR(SUMIFS($E:$E,$G:$G,Tabelid!$L$1,$C:$C,Tabelid!$J$4,$H:$H,O$2,$A:$A,$A93)/SUMIFS($E:$E,$G:$G,Tabelid!$L$1,$C:$C,Tabelid!$J$4,$A:$A,$A93),0),IF($G93=Tabelid!$L$5,IFERROR(SUMIFS($E:$E,$G:$G,Tabelid!$L$1,$C:$C,Tabelid!$J$4,$H:$H,O$2)/SUMIFS($E:$E,$G:$G,Tabelid!$L$1,$C:$C,Tabelid!$J$4),0),""))),"")</f>
        <v/>
      </c>
      <c r="P93" s="29" t="str">
        <f>IFERROR(IF($G93=Tabelid!$L$6,Eksplikatsioon!U95/SUM(Eksplikatsioon!$O95:'Eksplikatsioon'!$AG95),IF($G93=Tabelid!$L$4,IFERROR(SUMIFS($E:$E,$G:$G,Tabelid!$L$1,$C:$C,Tabelid!$J$4,$H:$H,P$2,$A:$A,$A93)/SUMIFS($E:$E,$G:$G,Tabelid!$L$1,$C:$C,Tabelid!$J$4,$A:$A,$A93),0),IF($G93=Tabelid!$L$5,IFERROR(SUMIFS($E:$E,$G:$G,Tabelid!$L$1,$C:$C,Tabelid!$J$4,$H:$H,P$2)/SUMIFS($E:$E,$G:$G,Tabelid!$L$1,$C:$C,Tabelid!$J$4),0),""))),"")</f>
        <v/>
      </c>
      <c r="Q93" s="29" t="str">
        <f>IFERROR(IF($G93=Tabelid!$L$6,Eksplikatsioon!V95/SUM(Eksplikatsioon!$O95:'Eksplikatsioon'!$AG95),IF($G93=Tabelid!$L$4,IFERROR(SUMIFS($E:$E,$G:$G,Tabelid!$L$1,$C:$C,Tabelid!$J$4,$H:$H,Q$2,$A:$A,$A93)/SUMIFS($E:$E,$G:$G,Tabelid!$L$1,$C:$C,Tabelid!$J$4,$A:$A,$A93),0),IF($G93=Tabelid!$L$5,IFERROR(SUMIFS($E:$E,$G:$G,Tabelid!$L$1,$C:$C,Tabelid!$J$4,$H:$H,Q$2)/SUMIFS($E:$E,$G:$G,Tabelid!$L$1,$C:$C,Tabelid!$J$4),0),""))),"")</f>
        <v/>
      </c>
      <c r="R93" s="29" t="str">
        <f>IFERROR(IF($G93=Tabelid!$L$6,Eksplikatsioon!W95/SUM(Eksplikatsioon!$O95:'Eksplikatsioon'!$AG95),IF($G93=Tabelid!$L$4,IFERROR(SUMIFS($E:$E,$G:$G,Tabelid!$L$1,$C:$C,Tabelid!$J$4,$H:$H,R$2,$A:$A,$A93)/SUMIFS($E:$E,$G:$G,Tabelid!$L$1,$C:$C,Tabelid!$J$4,$A:$A,$A93),0),IF($G93=Tabelid!$L$5,IFERROR(SUMIFS($E:$E,$G:$G,Tabelid!$L$1,$C:$C,Tabelid!$J$4,$H:$H,R$2)/SUMIFS($E:$E,$G:$G,Tabelid!$L$1,$C:$C,Tabelid!$J$4),0),""))),"")</f>
        <v/>
      </c>
      <c r="S93" s="29" t="str">
        <f>IFERROR(IF($G93=Tabelid!$L$6,Eksplikatsioon!X95/SUM(Eksplikatsioon!$O95:'Eksplikatsioon'!$AG95),IF($G93=Tabelid!$L$4,IFERROR(SUMIFS($E:$E,$G:$G,Tabelid!$L$1,$C:$C,Tabelid!$J$4,$H:$H,S$2,$A:$A,$A93)/SUMIFS($E:$E,$G:$G,Tabelid!$L$1,$C:$C,Tabelid!$J$4,$A:$A,$A93),0),IF($G93=Tabelid!$L$5,IFERROR(SUMIFS($E:$E,$G:$G,Tabelid!$L$1,$C:$C,Tabelid!$J$4,$H:$H,S$2)/SUMIFS($E:$E,$G:$G,Tabelid!$L$1,$C:$C,Tabelid!$J$4),0),""))),"")</f>
        <v/>
      </c>
      <c r="T93" s="29" t="str">
        <f>IFERROR(IF($G93=Tabelid!$L$6,Eksplikatsioon!Y95/SUM(Eksplikatsioon!$O95:'Eksplikatsioon'!$AG95),IF($G93=Tabelid!$L$4,IFERROR(SUMIFS($E:$E,$G:$G,Tabelid!$L$1,$C:$C,Tabelid!$J$4,$H:$H,T$2,$A:$A,$A93)/SUMIFS($E:$E,$G:$G,Tabelid!$L$1,$C:$C,Tabelid!$J$4,$A:$A,$A93),0),IF($G93=Tabelid!$L$5,IFERROR(SUMIFS($E:$E,$G:$G,Tabelid!$L$1,$C:$C,Tabelid!$J$4,$H:$H,T$2)/SUMIFS($E:$E,$G:$G,Tabelid!$L$1,$C:$C,Tabelid!$J$4),0),""))),"")</f>
        <v/>
      </c>
      <c r="U93" s="29" t="str">
        <f>IFERROR(IF($G93=Tabelid!$L$6,Eksplikatsioon!Z95/SUM(Eksplikatsioon!$O95:'Eksplikatsioon'!$AG95),IF($G93=Tabelid!$L$4,IFERROR(SUMIFS($E:$E,$G:$G,Tabelid!$L$1,$C:$C,Tabelid!$J$4,$H:$H,U$2,$A:$A,$A93)/SUMIFS($E:$E,$G:$G,Tabelid!$L$1,$C:$C,Tabelid!$J$4,$A:$A,$A93),0),IF($G93=Tabelid!$L$5,IFERROR(SUMIFS($E:$E,$G:$G,Tabelid!$L$1,$C:$C,Tabelid!$J$4,$H:$H,U$2)/SUMIFS($E:$E,$G:$G,Tabelid!$L$1,$C:$C,Tabelid!$J$4),0),""))),"")</f>
        <v/>
      </c>
      <c r="V93" s="29"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29"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29"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29"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29"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29"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29"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29" t="str">
        <f>IFERROR(IF($G93=Tabelid!$L$6,$E93*J93,IFERROR($E93*J93/SUM($J93:$AB93)*(Eksplikatsioon!O95)/SUMPRODUCT($J93:$AB93,Eksplikatsioon!$O95:$AG95),"")),"")</f>
        <v/>
      </c>
      <c r="AD93" s="29" t="str">
        <f>IFERROR(IF($G93=Tabelid!$L$6,$E93*K93,IFERROR($E93*K93/SUM($J93:$AB93)*(Eksplikatsioon!P95)/SUMPRODUCT($J93:$AB93,Eksplikatsioon!$O95:$AG95),"")),"")</f>
        <v/>
      </c>
      <c r="AE93" s="29" t="str">
        <f>IFERROR(IF($G93=Tabelid!$L$6,$E93*L93,IFERROR($E93*L93/SUM($J93:$AB93)*(Eksplikatsioon!Q95)/SUMPRODUCT($J93:$AB93,Eksplikatsioon!$O95:$AG95),"")),"")</f>
        <v/>
      </c>
      <c r="AF93" s="29" t="str">
        <f>IFERROR(IF($G93=Tabelid!$L$6,$E93*M93,IFERROR($E93*M93/SUM($J93:$AB93)*(Eksplikatsioon!R95)/SUMPRODUCT($J93:$AB93,Eksplikatsioon!$O95:$AG95),"")),"")</f>
        <v/>
      </c>
      <c r="AG93" s="29" t="str">
        <f>IFERROR(IF($G93=Tabelid!$L$6,$E93*N93,IFERROR($E93*N93/SUM($J93:$AB93)*(Eksplikatsioon!S95)/SUMPRODUCT($J93:$AB93,Eksplikatsioon!$O95:$AG95),"")),"")</f>
        <v/>
      </c>
      <c r="AH93" s="29" t="str">
        <f>IFERROR(IF($G93=Tabelid!$L$6,$E93*O93,IFERROR($E93*O93/SUM($J93:$AB93)*(Eksplikatsioon!T95)/SUMPRODUCT($J93:$AB93,Eksplikatsioon!$O95:$AG95),"")),"")</f>
        <v/>
      </c>
      <c r="AI93" s="29" t="str">
        <f>IFERROR(IF($G93=Tabelid!$L$6,$E93*P93,IFERROR($E93*P93/SUM($J93:$AB93)*(Eksplikatsioon!U95)/SUMPRODUCT($J93:$AB93,Eksplikatsioon!$O95:$AG95),"")),"")</f>
        <v/>
      </c>
      <c r="AJ93" s="29" t="str">
        <f>IFERROR(IF($G93=Tabelid!$L$6,$E93*Q93,IFERROR($E93*Q93/SUM($J93:$AB93)*(Eksplikatsioon!V95)/SUMPRODUCT($J93:$AB93,Eksplikatsioon!$O95:$AG95),"")),"")</f>
        <v/>
      </c>
      <c r="AK93" s="29" t="str">
        <f>IFERROR(IF($G93=Tabelid!$L$6,$E93*R93,IFERROR($E93*R93/SUM($J93:$AB93)*(Eksplikatsioon!W95)/SUMPRODUCT($J93:$AB93,Eksplikatsioon!$O95:$AG95),"")),"")</f>
        <v/>
      </c>
      <c r="AL93" s="29" t="str">
        <f>IFERROR(IF($G93=Tabelid!$L$6,$E93*S93,IFERROR($E93*S93/SUM($J93:$AB93)*(Eksplikatsioon!X95)/SUMPRODUCT($J93:$AB93,Eksplikatsioon!$O95:$AG95),"")),"")</f>
        <v/>
      </c>
      <c r="AM93" s="29" t="str">
        <f>IFERROR(IF($G93=Tabelid!$L$6,$E93*T93,IFERROR($E93*T93/SUM($J93:$AB93)*(Eksplikatsioon!Y95)/SUMPRODUCT($J93:$AB93,Eksplikatsioon!$O95:$AG95),"")),"")</f>
        <v/>
      </c>
      <c r="AN93" s="29" t="str">
        <f>IFERROR(IF($G93=Tabelid!$L$6,$E93*U93,IFERROR($E93*U93/SUM($J93:$AB93)*(Eksplikatsioon!Z95)/SUMPRODUCT($J93:$AB93,Eksplikatsioon!$O95:$AG95),"")),"")</f>
        <v/>
      </c>
      <c r="AO93" s="29" t="str">
        <f>IFERROR(IF($G93=Tabelid!$L$6,$E93*V93,IFERROR($E93*V93/SUM($J93:$AB93)*(Eksplikatsioon!AA95)/SUMPRODUCT($J93:$AB93,Eksplikatsioon!$O95:$AG95),"")),"")</f>
        <v/>
      </c>
      <c r="AP93" s="29" t="str">
        <f>IFERROR(IF($G93=Tabelid!$L$6,$E93*W93,IFERROR($E93*W93/SUM($J93:$AB93)*(Eksplikatsioon!AB95)/SUMPRODUCT($J93:$AB93,Eksplikatsioon!$O95:$AG95),"")),"")</f>
        <v/>
      </c>
      <c r="AQ93" s="29" t="str">
        <f>IFERROR(IF($G93=Tabelid!$L$6,$E93*X93,IFERROR($E93*X93/SUM($J93:$AB93)*(Eksplikatsioon!AC95)/SUMPRODUCT($J93:$AB93,Eksplikatsioon!$O95:$AG95),"")),"")</f>
        <v/>
      </c>
      <c r="AR93" s="29" t="str">
        <f>IFERROR(IF($G93=Tabelid!$L$6,$E93*Y93,IFERROR($E93*Y93/SUM($J93:$AB93)*(Eksplikatsioon!AD95)/SUMPRODUCT($J93:$AB93,Eksplikatsioon!$O95:$AG95),"")),"")</f>
        <v/>
      </c>
      <c r="AS93" s="29" t="str">
        <f>IFERROR(IF($G93=Tabelid!$L$6,$E93*Z93,IFERROR($E93*Z93/SUM($J93:$AB93)*(Eksplikatsioon!AE95)/SUMPRODUCT($J93:$AB93,Eksplikatsioon!$O95:$AG95),"")),"")</f>
        <v/>
      </c>
      <c r="AT93" s="29" t="str">
        <f>IFERROR(IF($G93=Tabelid!$L$6,$E93*AA93,IFERROR($E93*AA93/SUM($J93:$AB93)*(Eksplikatsioon!AF95)/SUMPRODUCT($J93:$AB93,Eksplikatsioon!$O95:$AG95),"")),"")</f>
        <v/>
      </c>
      <c r="AU93" s="29" t="str">
        <f>IFERROR(IF($G93=Tabelid!$L$6,$E93*AB93,IFERROR($E93*AB93/SUM($J93:$AB93)*(Eksplikatsioon!AG95)/SUMPRODUCT($J93:$AB93,Eksplikatsioon!$O95:$AG95),"")),"")</f>
        <v/>
      </c>
    </row>
    <row r="94" spans="1:47" x14ac:dyDescent="0.25">
      <c r="A94" s="23" t="str">
        <f>IF(Eksplikatsioon!A96=0,"",Eksplikatsioon!A96)</f>
        <v>03</v>
      </c>
      <c r="B94" s="56" t="str">
        <f>IF(Eksplikatsioon!B96=0,"",Eksplikatsioon!B96)</f>
        <v>311</v>
      </c>
      <c r="C94" s="23" t="str">
        <f>IF(Eksplikatsioon!C96=0,"",Eksplikatsioon!C96)</f>
        <v>ÜÜRITAV PIND</v>
      </c>
      <c r="D94" s="23" t="str">
        <f>IF(Eksplikatsioon!D96=0,"",Eksplikatsioon!D96)</f>
        <v>Kabinet/Büroo</v>
      </c>
      <c r="E94" s="54">
        <f>IF(Eksplikatsioon!F96=0,"",Eksplikatsioon!F96)</f>
        <v>18.100000000000001</v>
      </c>
      <c r="F94" s="23" t="str">
        <f>IF(Eksplikatsioon!H96=0,"",Eksplikatsioon!H96)</f>
        <v/>
      </c>
      <c r="G94" s="23" t="str">
        <f>IF(Eksplikatsioon!J96=0,"",Eksplikatsioon!J96)</f>
        <v>Ainukasutuses pind</v>
      </c>
      <c r="H94" s="23" t="str">
        <f>IF(Eksplikatsioon!K96=0,"",Eksplikatsioon!K96)</f>
        <v>Keskkonnaamet</v>
      </c>
      <c r="I94" s="23" t="str">
        <f>IF(Eksplikatsioon!L96=0,"",Eksplikatsioon!L96)</f>
        <v/>
      </c>
      <c r="J94" s="29" t="str">
        <f>IFERROR(IF($G94=Tabelid!$L$6,Eksplikatsioon!O96/SUM(Eksplikatsioon!$O96:'Eksplikatsioon'!$AG96),IF($G94=Tabelid!$L$4,IFERROR(SUMIFS($E:$E,$G:$G,Tabelid!$L$1,$C:$C,Tabelid!$J$4,$H:$H,J$2,$A:$A,$A94)/SUMIFS($E:$E,$G:$G,Tabelid!$L$1,$C:$C,Tabelid!$J$4,$A:$A,$A94),0),IF($G94=Tabelid!$L$5,IFERROR(SUMIFS($E:$E,$G:$G,Tabelid!$L$1,$C:$C,Tabelid!$J$4,$H:$H,J$2)/SUMIFS($E:$E,$G:$G,Tabelid!$L$1,$C:$C,Tabelid!$J$4),0),""))),"")</f>
        <v/>
      </c>
      <c r="K94" s="29" t="str">
        <f>IFERROR(IF($G94=Tabelid!$L$6,Eksplikatsioon!P96/SUM(Eksplikatsioon!$O96:'Eksplikatsioon'!$AG96),IF($G94=Tabelid!$L$4,IFERROR(SUMIFS($E:$E,$G:$G,Tabelid!$L$1,$C:$C,Tabelid!$J$4,$H:$H,K$2,$A:$A,$A94)/SUMIFS($E:$E,$G:$G,Tabelid!$L$1,$C:$C,Tabelid!$J$4,$A:$A,$A94),0),IF($G94=Tabelid!$L$5,IFERROR(SUMIFS($E:$E,$G:$G,Tabelid!$L$1,$C:$C,Tabelid!$J$4,$H:$H,K$2)/SUMIFS($E:$E,$G:$G,Tabelid!$L$1,$C:$C,Tabelid!$J$4),0),""))),"")</f>
        <v/>
      </c>
      <c r="L94" s="29" t="str">
        <f>IFERROR(IF($G94=Tabelid!$L$6,Eksplikatsioon!Q96/SUM(Eksplikatsioon!$O96:'Eksplikatsioon'!$AG96),IF($G94=Tabelid!$L$4,IFERROR(SUMIFS($E:$E,$G:$G,Tabelid!$L$1,$C:$C,Tabelid!$J$4,$H:$H,L$2,$A:$A,$A94)/SUMIFS($E:$E,$G:$G,Tabelid!$L$1,$C:$C,Tabelid!$J$4,$A:$A,$A94),0),IF($G94=Tabelid!$L$5,IFERROR(SUMIFS($E:$E,$G:$G,Tabelid!$L$1,$C:$C,Tabelid!$J$4,$H:$H,L$2)/SUMIFS($E:$E,$G:$G,Tabelid!$L$1,$C:$C,Tabelid!$J$4),0),""))),"")</f>
        <v/>
      </c>
      <c r="M94" s="29" t="str">
        <f>IFERROR(IF($G94=Tabelid!$L$6,Eksplikatsioon!R96/SUM(Eksplikatsioon!$O96:'Eksplikatsioon'!$AG96),IF($G94=Tabelid!$L$4,IFERROR(SUMIFS($E:$E,$G:$G,Tabelid!$L$1,$C:$C,Tabelid!$J$4,$H:$H,M$2,$A:$A,$A94)/SUMIFS($E:$E,$G:$G,Tabelid!$L$1,$C:$C,Tabelid!$J$4,$A:$A,$A94),0),IF($G94=Tabelid!$L$5,IFERROR(SUMIFS($E:$E,$G:$G,Tabelid!$L$1,$C:$C,Tabelid!$J$4,$H:$H,M$2)/SUMIFS($E:$E,$G:$G,Tabelid!$L$1,$C:$C,Tabelid!$J$4),0),""))),"")</f>
        <v/>
      </c>
      <c r="N94" s="29" t="str">
        <f>IFERROR(IF($G94=Tabelid!$L$6,Eksplikatsioon!S96/SUM(Eksplikatsioon!$O96:'Eksplikatsioon'!$AG96),IF($G94=Tabelid!$L$4,IFERROR(SUMIFS($E:$E,$G:$G,Tabelid!$L$1,$C:$C,Tabelid!$J$4,$H:$H,N$2,$A:$A,$A94)/SUMIFS($E:$E,$G:$G,Tabelid!$L$1,$C:$C,Tabelid!$J$4,$A:$A,$A94),0),IF($G94=Tabelid!$L$5,IFERROR(SUMIFS($E:$E,$G:$G,Tabelid!$L$1,$C:$C,Tabelid!$J$4,$H:$H,N$2)/SUMIFS($E:$E,$G:$G,Tabelid!$L$1,$C:$C,Tabelid!$J$4),0),""))),"")</f>
        <v/>
      </c>
      <c r="O94" s="29" t="str">
        <f>IFERROR(IF($G94=Tabelid!$L$6,Eksplikatsioon!T96/SUM(Eksplikatsioon!$O96:'Eksplikatsioon'!$AG96),IF($G94=Tabelid!$L$4,IFERROR(SUMIFS($E:$E,$G:$G,Tabelid!$L$1,$C:$C,Tabelid!$J$4,$H:$H,O$2,$A:$A,$A94)/SUMIFS($E:$E,$G:$G,Tabelid!$L$1,$C:$C,Tabelid!$J$4,$A:$A,$A94),0),IF($G94=Tabelid!$L$5,IFERROR(SUMIFS($E:$E,$G:$G,Tabelid!$L$1,$C:$C,Tabelid!$J$4,$H:$H,O$2)/SUMIFS($E:$E,$G:$G,Tabelid!$L$1,$C:$C,Tabelid!$J$4),0),""))),"")</f>
        <v/>
      </c>
      <c r="P94" s="29" t="str">
        <f>IFERROR(IF($G94=Tabelid!$L$6,Eksplikatsioon!U96/SUM(Eksplikatsioon!$O96:'Eksplikatsioon'!$AG96),IF($G94=Tabelid!$L$4,IFERROR(SUMIFS($E:$E,$G:$G,Tabelid!$L$1,$C:$C,Tabelid!$J$4,$H:$H,P$2,$A:$A,$A94)/SUMIFS($E:$E,$G:$G,Tabelid!$L$1,$C:$C,Tabelid!$J$4,$A:$A,$A94),0),IF($G94=Tabelid!$L$5,IFERROR(SUMIFS($E:$E,$G:$G,Tabelid!$L$1,$C:$C,Tabelid!$J$4,$H:$H,P$2)/SUMIFS($E:$E,$G:$G,Tabelid!$L$1,$C:$C,Tabelid!$J$4),0),""))),"")</f>
        <v/>
      </c>
      <c r="Q94" s="29" t="str">
        <f>IFERROR(IF($G94=Tabelid!$L$6,Eksplikatsioon!V96/SUM(Eksplikatsioon!$O96:'Eksplikatsioon'!$AG96),IF($G94=Tabelid!$L$4,IFERROR(SUMIFS($E:$E,$G:$G,Tabelid!$L$1,$C:$C,Tabelid!$J$4,$H:$H,Q$2,$A:$A,$A94)/SUMIFS($E:$E,$G:$G,Tabelid!$L$1,$C:$C,Tabelid!$J$4,$A:$A,$A94),0),IF($G94=Tabelid!$L$5,IFERROR(SUMIFS($E:$E,$G:$G,Tabelid!$L$1,$C:$C,Tabelid!$J$4,$H:$H,Q$2)/SUMIFS($E:$E,$G:$G,Tabelid!$L$1,$C:$C,Tabelid!$J$4),0),""))),"")</f>
        <v/>
      </c>
      <c r="R94" s="29" t="str">
        <f>IFERROR(IF($G94=Tabelid!$L$6,Eksplikatsioon!W96/SUM(Eksplikatsioon!$O96:'Eksplikatsioon'!$AG96),IF($G94=Tabelid!$L$4,IFERROR(SUMIFS($E:$E,$G:$G,Tabelid!$L$1,$C:$C,Tabelid!$J$4,$H:$H,R$2,$A:$A,$A94)/SUMIFS($E:$E,$G:$G,Tabelid!$L$1,$C:$C,Tabelid!$J$4,$A:$A,$A94),0),IF($G94=Tabelid!$L$5,IFERROR(SUMIFS($E:$E,$G:$G,Tabelid!$L$1,$C:$C,Tabelid!$J$4,$H:$H,R$2)/SUMIFS($E:$E,$G:$G,Tabelid!$L$1,$C:$C,Tabelid!$J$4),0),""))),"")</f>
        <v/>
      </c>
      <c r="S94" s="29" t="str">
        <f>IFERROR(IF($G94=Tabelid!$L$6,Eksplikatsioon!X96/SUM(Eksplikatsioon!$O96:'Eksplikatsioon'!$AG96),IF($G94=Tabelid!$L$4,IFERROR(SUMIFS($E:$E,$G:$G,Tabelid!$L$1,$C:$C,Tabelid!$J$4,$H:$H,S$2,$A:$A,$A94)/SUMIFS($E:$E,$G:$G,Tabelid!$L$1,$C:$C,Tabelid!$J$4,$A:$A,$A94),0),IF($G94=Tabelid!$L$5,IFERROR(SUMIFS($E:$E,$G:$G,Tabelid!$L$1,$C:$C,Tabelid!$J$4,$H:$H,S$2)/SUMIFS($E:$E,$G:$G,Tabelid!$L$1,$C:$C,Tabelid!$J$4),0),""))),"")</f>
        <v/>
      </c>
      <c r="T94" s="29" t="str">
        <f>IFERROR(IF($G94=Tabelid!$L$6,Eksplikatsioon!Y96/SUM(Eksplikatsioon!$O96:'Eksplikatsioon'!$AG96),IF($G94=Tabelid!$L$4,IFERROR(SUMIFS($E:$E,$G:$G,Tabelid!$L$1,$C:$C,Tabelid!$J$4,$H:$H,T$2,$A:$A,$A94)/SUMIFS($E:$E,$G:$G,Tabelid!$L$1,$C:$C,Tabelid!$J$4,$A:$A,$A94),0),IF($G94=Tabelid!$L$5,IFERROR(SUMIFS($E:$E,$G:$G,Tabelid!$L$1,$C:$C,Tabelid!$J$4,$H:$H,T$2)/SUMIFS($E:$E,$G:$G,Tabelid!$L$1,$C:$C,Tabelid!$J$4),0),""))),"")</f>
        <v/>
      </c>
      <c r="U94" s="29" t="str">
        <f>IFERROR(IF($G94=Tabelid!$L$6,Eksplikatsioon!Z96/SUM(Eksplikatsioon!$O96:'Eksplikatsioon'!$AG96),IF($G94=Tabelid!$L$4,IFERROR(SUMIFS($E:$E,$G:$G,Tabelid!$L$1,$C:$C,Tabelid!$J$4,$H:$H,U$2,$A:$A,$A94)/SUMIFS($E:$E,$G:$G,Tabelid!$L$1,$C:$C,Tabelid!$J$4,$A:$A,$A94),0),IF($G94=Tabelid!$L$5,IFERROR(SUMIFS($E:$E,$G:$G,Tabelid!$L$1,$C:$C,Tabelid!$J$4,$H:$H,U$2)/SUMIFS($E:$E,$G:$G,Tabelid!$L$1,$C:$C,Tabelid!$J$4),0),""))),"")</f>
        <v/>
      </c>
      <c r="V94" s="29"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29"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29"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29"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29"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29"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29"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29" t="str">
        <f>IFERROR(IF($G94=Tabelid!$L$6,$E94*J94,IFERROR($E94*J94/SUM($J94:$AB94)*(Eksplikatsioon!O96)/SUMPRODUCT($J94:$AB94,Eksplikatsioon!$O96:$AG96),"")),"")</f>
        <v/>
      </c>
      <c r="AD94" s="29" t="str">
        <f>IFERROR(IF($G94=Tabelid!$L$6,$E94*K94,IFERROR($E94*K94/SUM($J94:$AB94)*(Eksplikatsioon!P96)/SUMPRODUCT($J94:$AB94,Eksplikatsioon!$O96:$AG96),"")),"")</f>
        <v/>
      </c>
      <c r="AE94" s="29" t="str">
        <f>IFERROR(IF($G94=Tabelid!$L$6,$E94*L94,IFERROR($E94*L94/SUM($J94:$AB94)*(Eksplikatsioon!Q96)/SUMPRODUCT($J94:$AB94,Eksplikatsioon!$O96:$AG96),"")),"")</f>
        <v/>
      </c>
      <c r="AF94" s="29" t="str">
        <f>IFERROR(IF($G94=Tabelid!$L$6,$E94*M94,IFERROR($E94*M94/SUM($J94:$AB94)*(Eksplikatsioon!R96)/SUMPRODUCT($J94:$AB94,Eksplikatsioon!$O96:$AG96),"")),"")</f>
        <v/>
      </c>
      <c r="AG94" s="29" t="str">
        <f>IFERROR(IF($G94=Tabelid!$L$6,$E94*N94,IFERROR($E94*N94/SUM($J94:$AB94)*(Eksplikatsioon!S96)/SUMPRODUCT($J94:$AB94,Eksplikatsioon!$O96:$AG96),"")),"")</f>
        <v/>
      </c>
      <c r="AH94" s="29" t="str">
        <f>IFERROR(IF($G94=Tabelid!$L$6,$E94*O94,IFERROR($E94*O94/SUM($J94:$AB94)*(Eksplikatsioon!T96)/SUMPRODUCT($J94:$AB94,Eksplikatsioon!$O96:$AG96),"")),"")</f>
        <v/>
      </c>
      <c r="AI94" s="29" t="str">
        <f>IFERROR(IF($G94=Tabelid!$L$6,$E94*P94,IFERROR($E94*P94/SUM($J94:$AB94)*(Eksplikatsioon!U96)/SUMPRODUCT($J94:$AB94,Eksplikatsioon!$O96:$AG96),"")),"")</f>
        <v/>
      </c>
      <c r="AJ94" s="29" t="str">
        <f>IFERROR(IF($G94=Tabelid!$L$6,$E94*Q94,IFERROR($E94*Q94/SUM($J94:$AB94)*(Eksplikatsioon!V96)/SUMPRODUCT($J94:$AB94,Eksplikatsioon!$O96:$AG96),"")),"")</f>
        <v/>
      </c>
      <c r="AK94" s="29" t="str">
        <f>IFERROR(IF($G94=Tabelid!$L$6,$E94*R94,IFERROR($E94*R94/SUM($J94:$AB94)*(Eksplikatsioon!W96)/SUMPRODUCT($J94:$AB94,Eksplikatsioon!$O96:$AG96),"")),"")</f>
        <v/>
      </c>
      <c r="AL94" s="29" t="str">
        <f>IFERROR(IF($G94=Tabelid!$L$6,$E94*S94,IFERROR($E94*S94/SUM($J94:$AB94)*(Eksplikatsioon!X96)/SUMPRODUCT($J94:$AB94,Eksplikatsioon!$O96:$AG96),"")),"")</f>
        <v/>
      </c>
      <c r="AM94" s="29" t="str">
        <f>IFERROR(IF($G94=Tabelid!$L$6,$E94*T94,IFERROR($E94*T94/SUM($J94:$AB94)*(Eksplikatsioon!Y96)/SUMPRODUCT($J94:$AB94,Eksplikatsioon!$O96:$AG96),"")),"")</f>
        <v/>
      </c>
      <c r="AN94" s="29" t="str">
        <f>IFERROR(IF($G94=Tabelid!$L$6,$E94*U94,IFERROR($E94*U94/SUM($J94:$AB94)*(Eksplikatsioon!Z96)/SUMPRODUCT($J94:$AB94,Eksplikatsioon!$O96:$AG96),"")),"")</f>
        <v/>
      </c>
      <c r="AO94" s="29" t="str">
        <f>IFERROR(IF($G94=Tabelid!$L$6,$E94*V94,IFERROR($E94*V94/SUM($J94:$AB94)*(Eksplikatsioon!AA96)/SUMPRODUCT($J94:$AB94,Eksplikatsioon!$O96:$AG96),"")),"")</f>
        <v/>
      </c>
      <c r="AP94" s="29" t="str">
        <f>IFERROR(IF($G94=Tabelid!$L$6,$E94*W94,IFERROR($E94*W94/SUM($J94:$AB94)*(Eksplikatsioon!AB96)/SUMPRODUCT($J94:$AB94,Eksplikatsioon!$O96:$AG96),"")),"")</f>
        <v/>
      </c>
      <c r="AQ94" s="29" t="str">
        <f>IFERROR(IF($G94=Tabelid!$L$6,$E94*X94,IFERROR($E94*X94/SUM($J94:$AB94)*(Eksplikatsioon!AC96)/SUMPRODUCT($J94:$AB94,Eksplikatsioon!$O96:$AG96),"")),"")</f>
        <v/>
      </c>
      <c r="AR94" s="29" t="str">
        <f>IFERROR(IF($G94=Tabelid!$L$6,$E94*Y94,IFERROR($E94*Y94/SUM($J94:$AB94)*(Eksplikatsioon!AD96)/SUMPRODUCT($J94:$AB94,Eksplikatsioon!$O96:$AG96),"")),"")</f>
        <v/>
      </c>
      <c r="AS94" s="29" t="str">
        <f>IFERROR(IF($G94=Tabelid!$L$6,$E94*Z94,IFERROR($E94*Z94/SUM($J94:$AB94)*(Eksplikatsioon!AE96)/SUMPRODUCT($J94:$AB94,Eksplikatsioon!$O96:$AG96),"")),"")</f>
        <v/>
      </c>
      <c r="AT94" s="29" t="str">
        <f>IFERROR(IF($G94=Tabelid!$L$6,$E94*AA94,IFERROR($E94*AA94/SUM($J94:$AB94)*(Eksplikatsioon!AF96)/SUMPRODUCT($J94:$AB94,Eksplikatsioon!$O96:$AG96),"")),"")</f>
        <v/>
      </c>
      <c r="AU94" s="29" t="str">
        <f>IFERROR(IF($G94=Tabelid!$L$6,$E94*AB94,IFERROR($E94*AB94/SUM($J94:$AB94)*(Eksplikatsioon!AG96)/SUMPRODUCT($J94:$AB94,Eksplikatsioon!$O96:$AG96),"")),"")</f>
        <v/>
      </c>
    </row>
    <row r="95" spans="1:47" x14ac:dyDescent="0.25">
      <c r="A95" s="23" t="str">
        <f>IF(Eksplikatsioon!A97=0,"",Eksplikatsioon!A97)</f>
        <v>03</v>
      </c>
      <c r="B95" s="56" t="str">
        <f>IF(Eksplikatsioon!B97=0,"",Eksplikatsioon!B97)</f>
        <v>312</v>
      </c>
      <c r="C95" s="23" t="str">
        <f>IF(Eksplikatsioon!C97=0,"",Eksplikatsioon!C97)</f>
        <v>ÜÜRITAV PIND</v>
      </c>
      <c r="D95" s="23" t="str">
        <f>IF(Eksplikatsioon!D97=0,"",Eksplikatsioon!D97)</f>
        <v>Kabinet/Büroo</v>
      </c>
      <c r="E95" s="54">
        <f>IF(Eksplikatsioon!F97=0,"",Eksplikatsioon!F97)</f>
        <v>27.4</v>
      </c>
      <c r="F95" s="23" t="str">
        <f>IF(Eksplikatsioon!H97=0,"",Eksplikatsioon!H97)</f>
        <v/>
      </c>
      <c r="G95" s="23" t="str">
        <f>IF(Eksplikatsioon!J97=0,"",Eksplikatsioon!J97)</f>
        <v>Ainukasutuses pind</v>
      </c>
      <c r="H95" s="23" t="str">
        <f>IF(Eksplikatsioon!K97=0,"",Eksplikatsioon!K97)</f>
        <v>Keskkonnaamet</v>
      </c>
      <c r="I95" s="23" t="str">
        <f>IF(Eksplikatsioon!L97=0,"",Eksplikatsioon!L97)</f>
        <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row>
    <row r="96" spans="1:47" x14ac:dyDescent="0.25">
      <c r="A96" s="23" t="str">
        <f>IF(Eksplikatsioon!A98=0,"",Eksplikatsioon!A98)</f>
        <v>03</v>
      </c>
      <c r="B96" s="56" t="str">
        <f>IF(Eksplikatsioon!B98=0,"",Eksplikatsioon!B98)</f>
        <v>313</v>
      </c>
      <c r="C96" s="23" t="str">
        <f>IF(Eksplikatsioon!C98=0,"",Eksplikatsioon!C98)</f>
        <v>ÜÜRITAV PIND</v>
      </c>
      <c r="D96" s="23" t="str">
        <f>IF(Eksplikatsioon!D98=0,"",Eksplikatsioon!D98)</f>
        <v>Kabinet/Büroo</v>
      </c>
      <c r="E96" s="54">
        <f>IF(Eksplikatsioon!F98=0,"",Eksplikatsioon!F98)</f>
        <v>9.6</v>
      </c>
      <c r="F96" s="23" t="str">
        <f>IF(Eksplikatsioon!H98=0,"",Eksplikatsioon!H98)</f>
        <v/>
      </c>
      <c r="G96" s="23" t="str">
        <f>IF(Eksplikatsioon!J98=0,"",Eksplikatsioon!J98)</f>
        <v>Ainukasutuses pind</v>
      </c>
      <c r="H96" s="23" t="str">
        <f>IF(Eksplikatsioon!K98=0,"",Eksplikatsioon!K98)</f>
        <v>Keskkonnaamet</v>
      </c>
      <c r="I96" s="23" t="str">
        <f>IF(Eksplikatsioon!L98=0,"",Eksplikatsioon!L98)</f>
        <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row>
    <row r="97" spans="1:47" x14ac:dyDescent="0.25">
      <c r="A97" s="23" t="str">
        <f>IF(Eksplikatsioon!A99=0,"",Eksplikatsioon!A99)</f>
        <v>03</v>
      </c>
      <c r="B97" s="56" t="str">
        <f>IF(Eksplikatsioon!B99=0,"",Eksplikatsioon!B99)</f>
        <v>314</v>
      </c>
      <c r="C97" s="23" t="str">
        <f>IF(Eksplikatsioon!C99=0,"",Eksplikatsioon!C99)</f>
        <v>ÜÜRITAV PIND</v>
      </c>
      <c r="D97" s="23" t="str">
        <f>IF(Eksplikatsioon!D99=0,"",Eksplikatsioon!D99)</f>
        <v>Puhkeruum</v>
      </c>
      <c r="E97" s="54">
        <f>IF(Eksplikatsioon!F99=0,"",Eksplikatsioon!F99)</f>
        <v>4.7</v>
      </c>
      <c r="F97" s="23" t="str">
        <f>IF(Eksplikatsioon!H99=0,"",Eksplikatsioon!H99)</f>
        <v/>
      </c>
      <c r="G97" s="23" t="str">
        <f>IF(Eksplikatsioon!J99=0,"",Eksplikatsioon!J99)</f>
        <v>Ainukasutuses pind</v>
      </c>
      <c r="H97" s="23" t="str">
        <f>IF(Eksplikatsioon!K99=0,"",Eksplikatsioon!K99)</f>
        <v>Keskkonnaamet</v>
      </c>
      <c r="I97" s="23" t="str">
        <f>IF(Eksplikatsioon!L99=0,"",Eksplikatsioon!L99)</f>
        <v/>
      </c>
      <c r="J97" s="29" t="str">
        <f>IFERROR(IF($G97=Tabelid!$L$6,Eksplikatsioon!O99/SUM(Eksplikatsioon!$O99:'Eksplikatsioon'!$AG99),IF($G97=Tabelid!$L$4,IFERROR(SUMIFS($E:$E,$G:$G,Tabelid!$L$1,$C:$C,Tabelid!$J$4,$H:$H,J$2,$A:$A,$A97)/SUMIFS($E:$E,$G:$G,Tabelid!$L$1,$C:$C,Tabelid!$J$4,$A:$A,$A97),0),IF($G97=Tabelid!$L$5,IFERROR(SUMIFS($E:$E,$G:$G,Tabelid!$L$1,$C:$C,Tabelid!$J$4,$H:$H,J$2)/SUMIFS($E:$E,$G:$G,Tabelid!$L$1,$C:$C,Tabelid!$J$4),0),""))),"")</f>
        <v/>
      </c>
      <c r="K97" s="29" t="str">
        <f>IFERROR(IF($G97=Tabelid!$L$6,Eksplikatsioon!P99/SUM(Eksplikatsioon!$O99:'Eksplikatsioon'!$AG99),IF($G97=Tabelid!$L$4,IFERROR(SUMIFS($E:$E,$G:$G,Tabelid!$L$1,$C:$C,Tabelid!$J$4,$H:$H,K$2,$A:$A,$A97)/SUMIFS($E:$E,$G:$G,Tabelid!$L$1,$C:$C,Tabelid!$J$4,$A:$A,$A97),0),IF($G97=Tabelid!$L$5,IFERROR(SUMIFS($E:$E,$G:$G,Tabelid!$L$1,$C:$C,Tabelid!$J$4,$H:$H,K$2)/SUMIFS($E:$E,$G:$G,Tabelid!$L$1,$C:$C,Tabelid!$J$4),0),""))),"")</f>
        <v/>
      </c>
      <c r="L97" s="29" t="str">
        <f>IFERROR(IF($G97=Tabelid!$L$6,Eksplikatsioon!Q99/SUM(Eksplikatsioon!$O99:'Eksplikatsioon'!$AG99),IF($G97=Tabelid!$L$4,IFERROR(SUMIFS($E:$E,$G:$G,Tabelid!$L$1,$C:$C,Tabelid!$J$4,$H:$H,L$2,$A:$A,$A97)/SUMIFS($E:$E,$G:$G,Tabelid!$L$1,$C:$C,Tabelid!$J$4,$A:$A,$A97),0),IF($G97=Tabelid!$L$5,IFERROR(SUMIFS($E:$E,$G:$G,Tabelid!$L$1,$C:$C,Tabelid!$J$4,$H:$H,L$2)/SUMIFS($E:$E,$G:$G,Tabelid!$L$1,$C:$C,Tabelid!$J$4),0),""))),"")</f>
        <v/>
      </c>
      <c r="M97" s="29" t="str">
        <f>IFERROR(IF($G97=Tabelid!$L$6,Eksplikatsioon!R99/SUM(Eksplikatsioon!$O99:'Eksplikatsioon'!$AG99),IF($G97=Tabelid!$L$4,IFERROR(SUMIFS($E:$E,$G:$G,Tabelid!$L$1,$C:$C,Tabelid!$J$4,$H:$H,M$2,$A:$A,$A97)/SUMIFS($E:$E,$G:$G,Tabelid!$L$1,$C:$C,Tabelid!$J$4,$A:$A,$A97),0),IF($G97=Tabelid!$L$5,IFERROR(SUMIFS($E:$E,$G:$G,Tabelid!$L$1,$C:$C,Tabelid!$J$4,$H:$H,M$2)/SUMIFS($E:$E,$G:$G,Tabelid!$L$1,$C:$C,Tabelid!$J$4),0),""))),"")</f>
        <v/>
      </c>
      <c r="N97" s="29" t="str">
        <f>IFERROR(IF($G97=Tabelid!$L$6,Eksplikatsioon!S99/SUM(Eksplikatsioon!$O99:'Eksplikatsioon'!$AG99),IF($G97=Tabelid!$L$4,IFERROR(SUMIFS($E:$E,$G:$G,Tabelid!$L$1,$C:$C,Tabelid!$J$4,$H:$H,N$2,$A:$A,$A97)/SUMIFS($E:$E,$G:$G,Tabelid!$L$1,$C:$C,Tabelid!$J$4,$A:$A,$A97),0),IF($G97=Tabelid!$L$5,IFERROR(SUMIFS($E:$E,$G:$G,Tabelid!$L$1,$C:$C,Tabelid!$J$4,$H:$H,N$2)/SUMIFS($E:$E,$G:$G,Tabelid!$L$1,$C:$C,Tabelid!$J$4),0),""))),"")</f>
        <v/>
      </c>
      <c r="O97" s="29" t="str">
        <f>IFERROR(IF($G97=Tabelid!$L$6,Eksplikatsioon!T99/SUM(Eksplikatsioon!$O99:'Eksplikatsioon'!$AG99),IF($G97=Tabelid!$L$4,IFERROR(SUMIFS($E:$E,$G:$G,Tabelid!$L$1,$C:$C,Tabelid!$J$4,$H:$H,O$2,$A:$A,$A97)/SUMIFS($E:$E,$G:$G,Tabelid!$L$1,$C:$C,Tabelid!$J$4,$A:$A,$A97),0),IF($G97=Tabelid!$L$5,IFERROR(SUMIFS($E:$E,$G:$G,Tabelid!$L$1,$C:$C,Tabelid!$J$4,$H:$H,O$2)/SUMIFS($E:$E,$G:$G,Tabelid!$L$1,$C:$C,Tabelid!$J$4),0),""))),"")</f>
        <v/>
      </c>
      <c r="P97" s="29" t="str">
        <f>IFERROR(IF($G97=Tabelid!$L$6,Eksplikatsioon!U99/SUM(Eksplikatsioon!$O99:'Eksplikatsioon'!$AG99),IF($G97=Tabelid!$L$4,IFERROR(SUMIFS($E:$E,$G:$G,Tabelid!$L$1,$C:$C,Tabelid!$J$4,$H:$H,P$2,$A:$A,$A97)/SUMIFS($E:$E,$G:$G,Tabelid!$L$1,$C:$C,Tabelid!$J$4,$A:$A,$A97),0),IF($G97=Tabelid!$L$5,IFERROR(SUMIFS($E:$E,$G:$G,Tabelid!$L$1,$C:$C,Tabelid!$J$4,$H:$H,P$2)/SUMIFS($E:$E,$G:$G,Tabelid!$L$1,$C:$C,Tabelid!$J$4),0),""))),"")</f>
        <v/>
      </c>
      <c r="Q97" s="29" t="str">
        <f>IFERROR(IF($G97=Tabelid!$L$6,Eksplikatsioon!V99/SUM(Eksplikatsioon!$O99:'Eksplikatsioon'!$AG99),IF($G97=Tabelid!$L$4,IFERROR(SUMIFS($E:$E,$G:$G,Tabelid!$L$1,$C:$C,Tabelid!$J$4,$H:$H,Q$2,$A:$A,$A97)/SUMIFS($E:$E,$G:$G,Tabelid!$L$1,$C:$C,Tabelid!$J$4,$A:$A,$A97),0),IF($G97=Tabelid!$L$5,IFERROR(SUMIFS($E:$E,$G:$G,Tabelid!$L$1,$C:$C,Tabelid!$J$4,$H:$H,Q$2)/SUMIFS($E:$E,$G:$G,Tabelid!$L$1,$C:$C,Tabelid!$J$4),0),""))),"")</f>
        <v/>
      </c>
      <c r="R97" s="29" t="str">
        <f>IFERROR(IF($G97=Tabelid!$L$6,Eksplikatsioon!W99/SUM(Eksplikatsioon!$O99:'Eksplikatsioon'!$AG99),IF($G97=Tabelid!$L$4,IFERROR(SUMIFS($E:$E,$G:$G,Tabelid!$L$1,$C:$C,Tabelid!$J$4,$H:$H,R$2,$A:$A,$A97)/SUMIFS($E:$E,$G:$G,Tabelid!$L$1,$C:$C,Tabelid!$J$4,$A:$A,$A97),0),IF($G97=Tabelid!$L$5,IFERROR(SUMIFS($E:$E,$G:$G,Tabelid!$L$1,$C:$C,Tabelid!$J$4,$H:$H,R$2)/SUMIFS($E:$E,$G:$G,Tabelid!$L$1,$C:$C,Tabelid!$J$4),0),""))),"")</f>
        <v/>
      </c>
      <c r="S97" s="29" t="str">
        <f>IFERROR(IF($G97=Tabelid!$L$6,Eksplikatsioon!X99/SUM(Eksplikatsioon!$O99:'Eksplikatsioon'!$AG99),IF($G97=Tabelid!$L$4,IFERROR(SUMIFS($E:$E,$G:$G,Tabelid!$L$1,$C:$C,Tabelid!$J$4,$H:$H,S$2,$A:$A,$A97)/SUMIFS($E:$E,$G:$G,Tabelid!$L$1,$C:$C,Tabelid!$J$4,$A:$A,$A97),0),IF($G97=Tabelid!$L$5,IFERROR(SUMIFS($E:$E,$G:$G,Tabelid!$L$1,$C:$C,Tabelid!$J$4,$H:$H,S$2)/SUMIFS($E:$E,$G:$G,Tabelid!$L$1,$C:$C,Tabelid!$J$4),0),""))),"")</f>
        <v/>
      </c>
      <c r="T97" s="29" t="str">
        <f>IFERROR(IF($G97=Tabelid!$L$6,Eksplikatsioon!Y99/SUM(Eksplikatsioon!$O99:'Eksplikatsioon'!$AG99),IF($G97=Tabelid!$L$4,IFERROR(SUMIFS($E:$E,$G:$G,Tabelid!$L$1,$C:$C,Tabelid!$J$4,$H:$H,T$2,$A:$A,$A97)/SUMIFS($E:$E,$G:$G,Tabelid!$L$1,$C:$C,Tabelid!$J$4,$A:$A,$A97),0),IF($G97=Tabelid!$L$5,IFERROR(SUMIFS($E:$E,$G:$G,Tabelid!$L$1,$C:$C,Tabelid!$J$4,$H:$H,T$2)/SUMIFS($E:$E,$G:$G,Tabelid!$L$1,$C:$C,Tabelid!$J$4),0),""))),"")</f>
        <v/>
      </c>
      <c r="U97" s="29" t="str">
        <f>IFERROR(IF($G97=Tabelid!$L$6,Eksplikatsioon!Z99/SUM(Eksplikatsioon!$O99:'Eksplikatsioon'!$AG99),IF($G97=Tabelid!$L$4,IFERROR(SUMIFS($E:$E,$G:$G,Tabelid!$L$1,$C:$C,Tabelid!$J$4,$H:$H,U$2,$A:$A,$A97)/SUMIFS($E:$E,$G:$G,Tabelid!$L$1,$C:$C,Tabelid!$J$4,$A:$A,$A97),0),IF($G97=Tabelid!$L$5,IFERROR(SUMIFS($E:$E,$G:$G,Tabelid!$L$1,$C:$C,Tabelid!$J$4,$H:$H,U$2)/SUMIFS($E:$E,$G:$G,Tabelid!$L$1,$C:$C,Tabelid!$J$4),0),""))),"")</f>
        <v/>
      </c>
      <c r="V97" s="29"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29"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29"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29"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29"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29"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29"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29" t="str">
        <f>IFERROR(IF($G97=Tabelid!$L$6,$E97*J97,IFERROR($E97*J97/SUM($J97:$AB97)*(Eksplikatsioon!O99)/SUMPRODUCT($J97:$AB97,Eksplikatsioon!$O99:$AG99),"")),"")</f>
        <v/>
      </c>
      <c r="AD97" s="29" t="str">
        <f>IFERROR(IF($G97=Tabelid!$L$6,$E97*K97,IFERROR($E97*K97/SUM($J97:$AB97)*(Eksplikatsioon!P99)/SUMPRODUCT($J97:$AB97,Eksplikatsioon!$O99:$AG99),"")),"")</f>
        <v/>
      </c>
      <c r="AE97" s="29" t="str">
        <f>IFERROR(IF($G97=Tabelid!$L$6,$E97*L97,IFERROR($E97*L97/SUM($J97:$AB97)*(Eksplikatsioon!Q99)/SUMPRODUCT($J97:$AB97,Eksplikatsioon!$O99:$AG99),"")),"")</f>
        <v/>
      </c>
      <c r="AF97" s="29" t="str">
        <f>IFERROR(IF($G97=Tabelid!$L$6,$E97*M97,IFERROR($E97*M97/SUM($J97:$AB97)*(Eksplikatsioon!R99)/SUMPRODUCT($J97:$AB97,Eksplikatsioon!$O99:$AG99),"")),"")</f>
        <v/>
      </c>
      <c r="AG97" s="29" t="str">
        <f>IFERROR(IF($G97=Tabelid!$L$6,$E97*N97,IFERROR($E97*N97/SUM($J97:$AB97)*(Eksplikatsioon!S99)/SUMPRODUCT($J97:$AB97,Eksplikatsioon!$O99:$AG99),"")),"")</f>
        <v/>
      </c>
      <c r="AH97" s="29" t="str">
        <f>IFERROR(IF($G97=Tabelid!$L$6,$E97*O97,IFERROR($E97*O97/SUM($J97:$AB97)*(Eksplikatsioon!T99)/SUMPRODUCT($J97:$AB97,Eksplikatsioon!$O99:$AG99),"")),"")</f>
        <v/>
      </c>
      <c r="AI97" s="29" t="str">
        <f>IFERROR(IF($G97=Tabelid!$L$6,$E97*P97,IFERROR($E97*P97/SUM($J97:$AB97)*(Eksplikatsioon!U99)/SUMPRODUCT($J97:$AB97,Eksplikatsioon!$O99:$AG99),"")),"")</f>
        <v/>
      </c>
      <c r="AJ97" s="29" t="str">
        <f>IFERROR(IF($G97=Tabelid!$L$6,$E97*Q97,IFERROR($E97*Q97/SUM($J97:$AB97)*(Eksplikatsioon!V99)/SUMPRODUCT($J97:$AB97,Eksplikatsioon!$O99:$AG99),"")),"")</f>
        <v/>
      </c>
      <c r="AK97" s="29" t="str">
        <f>IFERROR(IF($G97=Tabelid!$L$6,$E97*R97,IFERROR($E97*R97/SUM($J97:$AB97)*(Eksplikatsioon!W99)/SUMPRODUCT($J97:$AB97,Eksplikatsioon!$O99:$AG99),"")),"")</f>
        <v/>
      </c>
      <c r="AL97" s="29" t="str">
        <f>IFERROR(IF($G97=Tabelid!$L$6,$E97*S97,IFERROR($E97*S97/SUM($J97:$AB97)*(Eksplikatsioon!X99)/SUMPRODUCT($J97:$AB97,Eksplikatsioon!$O99:$AG99),"")),"")</f>
        <v/>
      </c>
      <c r="AM97" s="29" t="str">
        <f>IFERROR(IF($G97=Tabelid!$L$6,$E97*T97,IFERROR($E97*T97/SUM($J97:$AB97)*(Eksplikatsioon!Y99)/SUMPRODUCT($J97:$AB97,Eksplikatsioon!$O99:$AG99),"")),"")</f>
        <v/>
      </c>
      <c r="AN97" s="29" t="str">
        <f>IFERROR(IF($G97=Tabelid!$L$6,$E97*U97,IFERROR($E97*U97/SUM($J97:$AB97)*(Eksplikatsioon!Z99)/SUMPRODUCT($J97:$AB97,Eksplikatsioon!$O99:$AG99),"")),"")</f>
        <v/>
      </c>
      <c r="AO97" s="29" t="str">
        <f>IFERROR(IF($G97=Tabelid!$L$6,$E97*V97,IFERROR($E97*V97/SUM($J97:$AB97)*(Eksplikatsioon!AA99)/SUMPRODUCT($J97:$AB97,Eksplikatsioon!$O99:$AG99),"")),"")</f>
        <v/>
      </c>
      <c r="AP97" s="29" t="str">
        <f>IFERROR(IF($G97=Tabelid!$L$6,$E97*W97,IFERROR($E97*W97/SUM($J97:$AB97)*(Eksplikatsioon!AB99)/SUMPRODUCT($J97:$AB97,Eksplikatsioon!$O99:$AG99),"")),"")</f>
        <v/>
      </c>
      <c r="AQ97" s="29" t="str">
        <f>IFERROR(IF($G97=Tabelid!$L$6,$E97*X97,IFERROR($E97*X97/SUM($J97:$AB97)*(Eksplikatsioon!AC99)/SUMPRODUCT($J97:$AB97,Eksplikatsioon!$O99:$AG99),"")),"")</f>
        <v/>
      </c>
      <c r="AR97" s="29" t="str">
        <f>IFERROR(IF($G97=Tabelid!$L$6,$E97*Y97,IFERROR($E97*Y97/SUM($J97:$AB97)*(Eksplikatsioon!AD99)/SUMPRODUCT($J97:$AB97,Eksplikatsioon!$O99:$AG99),"")),"")</f>
        <v/>
      </c>
      <c r="AS97" s="29" t="str">
        <f>IFERROR(IF($G97=Tabelid!$L$6,$E97*Z97,IFERROR($E97*Z97/SUM($J97:$AB97)*(Eksplikatsioon!AE99)/SUMPRODUCT($J97:$AB97,Eksplikatsioon!$O99:$AG99),"")),"")</f>
        <v/>
      </c>
      <c r="AT97" s="29" t="str">
        <f>IFERROR(IF($G97=Tabelid!$L$6,$E97*AA97,IFERROR($E97*AA97/SUM($J97:$AB97)*(Eksplikatsioon!AF99)/SUMPRODUCT($J97:$AB97,Eksplikatsioon!$O99:$AG99),"")),"")</f>
        <v/>
      </c>
      <c r="AU97" s="29" t="str">
        <f>IFERROR(IF($G97=Tabelid!$L$6,$E97*AB97,IFERROR($E97*AB97/SUM($J97:$AB97)*(Eksplikatsioon!AG99)/SUMPRODUCT($J97:$AB97,Eksplikatsioon!$O99:$AG99),"")),"")</f>
        <v/>
      </c>
    </row>
    <row r="98" spans="1:47" x14ac:dyDescent="0.25">
      <c r="A98" s="23" t="str">
        <f>IF(Eksplikatsioon!A100=0,"",Eksplikatsioon!A100)</f>
        <v>03</v>
      </c>
      <c r="B98" s="56" t="str">
        <f>IF(Eksplikatsioon!B100=0,"",Eksplikatsioon!B100)</f>
        <v>315</v>
      </c>
      <c r="C98" s="23" t="str">
        <f>IF(Eksplikatsioon!C100=0,"",Eksplikatsioon!C100)</f>
        <v>ÜÜRITAV PIND</v>
      </c>
      <c r="D98" s="23" t="str">
        <f>IF(Eksplikatsioon!D100=0,"",Eksplikatsioon!D100)</f>
        <v>Puhkeruum</v>
      </c>
      <c r="E98" s="54">
        <f>IF(Eksplikatsioon!F100=0,"",Eksplikatsioon!F100)</f>
        <v>21.8</v>
      </c>
      <c r="F98" s="23" t="str">
        <f>IF(Eksplikatsioon!H100=0,"",Eksplikatsioon!H100)</f>
        <v/>
      </c>
      <c r="G98" s="23" t="str">
        <f>IF(Eksplikatsioon!J100=0,"",Eksplikatsioon!J100)</f>
        <v>Ühiskasutuses hoone pind</v>
      </c>
      <c r="H98" s="23" t="str">
        <f>IF(Eksplikatsioon!K100=0,"",Eksplikatsioon!K100)</f>
        <v/>
      </c>
      <c r="I98" s="23" t="str">
        <f>IF(Eksplikatsioon!L100=0,"",Eksplikatsioon!L100)</f>
        <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row>
    <row r="99" spans="1:47" x14ac:dyDescent="0.25">
      <c r="A99" s="23" t="str">
        <f>IF(Eksplikatsioon!A101=0,"",Eksplikatsioon!A101)</f>
        <v>03</v>
      </c>
      <c r="B99" s="56" t="str">
        <f>IF(Eksplikatsioon!B101=0,"",Eksplikatsioon!B101)</f>
        <v>316</v>
      </c>
      <c r="C99" s="23" t="str">
        <f>IF(Eksplikatsioon!C101=0,"",Eksplikatsioon!C101)</f>
        <v>ÜÜRITAV PIND</v>
      </c>
      <c r="D99" s="23" t="str">
        <f>IF(Eksplikatsioon!D101=0,"",Eksplikatsioon!D101)</f>
        <v>Kabinet/Büroo</v>
      </c>
      <c r="E99" s="54">
        <f>IF(Eksplikatsioon!F101=0,"",Eksplikatsioon!F101)</f>
        <v>20.6</v>
      </c>
      <c r="F99" s="23" t="str">
        <f>IF(Eksplikatsioon!H101=0,"",Eksplikatsioon!H101)</f>
        <v/>
      </c>
      <c r="G99" s="23" t="str">
        <f>IF(Eksplikatsioon!J101=0,"",Eksplikatsioon!J101)</f>
        <v>Ainukasutuses pind</v>
      </c>
      <c r="H99" s="23" t="str">
        <f>IF(Eksplikatsioon!K101=0,"",Eksplikatsioon!K101)</f>
        <v>Keskkonnaamet</v>
      </c>
      <c r="I99" s="23" t="str">
        <f>IF(Eksplikatsioon!L101=0,"",Eksplikatsioon!L101)</f>
        <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row>
    <row r="100" spans="1:47" x14ac:dyDescent="0.25">
      <c r="A100" s="23" t="str">
        <f>IF(Eksplikatsioon!A102=0,"",Eksplikatsioon!A102)</f>
        <v>03</v>
      </c>
      <c r="B100" s="56" t="str">
        <f>IF(Eksplikatsioon!B102=0,"",Eksplikatsioon!B102)</f>
        <v>317</v>
      </c>
      <c r="C100" s="23" t="str">
        <f>IF(Eksplikatsioon!C102=0,"",Eksplikatsioon!C102)</f>
        <v>ÜÜRITAV PIND</v>
      </c>
      <c r="D100" s="23" t="str">
        <f>IF(Eksplikatsioon!D102=0,"",Eksplikatsioon!D102)</f>
        <v>Kabinet/Büroo</v>
      </c>
      <c r="E100" s="54">
        <f>IF(Eksplikatsioon!F102=0,"",Eksplikatsioon!F102)</f>
        <v>11</v>
      </c>
      <c r="F100" s="23" t="str">
        <f>IF(Eksplikatsioon!H102=0,"",Eksplikatsioon!H102)</f>
        <v/>
      </c>
      <c r="G100" s="23" t="str">
        <f>IF(Eksplikatsioon!J102=0,"",Eksplikatsioon!J102)</f>
        <v>Ainukasutuses pind</v>
      </c>
      <c r="H100" s="23" t="str">
        <f>IF(Eksplikatsioon!K102=0,"",Eksplikatsioon!K102)</f>
        <v>Keskkonnaamet</v>
      </c>
      <c r="I100" s="23" t="str">
        <f>IF(Eksplikatsioon!L102=0,"",Eksplikatsioon!L102)</f>
        <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row>
    <row r="101" spans="1:47" x14ac:dyDescent="0.25">
      <c r="A101" s="23" t="str">
        <f>IF(Eksplikatsioon!A103=0,"",Eksplikatsioon!A103)</f>
        <v>03</v>
      </c>
      <c r="B101" s="56" t="str">
        <f>IF(Eksplikatsioon!B103=0,"",Eksplikatsioon!B103)</f>
        <v>318</v>
      </c>
      <c r="C101" s="23" t="str">
        <f>IF(Eksplikatsioon!C103=0,"",Eksplikatsioon!C103)</f>
        <v>ÜÜRITAV PIND</v>
      </c>
      <c r="D101" s="23" t="str">
        <f>IF(Eksplikatsioon!D103=0,"",Eksplikatsioon!D103)</f>
        <v>Kabinet/Büroo</v>
      </c>
      <c r="E101" s="54">
        <f>IF(Eksplikatsioon!F103=0,"",Eksplikatsioon!F103)</f>
        <v>24.6</v>
      </c>
      <c r="F101" s="23" t="str">
        <f>IF(Eksplikatsioon!H103=0,"",Eksplikatsioon!H103)</f>
        <v/>
      </c>
      <c r="G101" s="23" t="str">
        <f>IF(Eksplikatsioon!J103=0,"",Eksplikatsioon!J103)</f>
        <v>Ainukasutuses pind</v>
      </c>
      <c r="H101" s="23" t="str">
        <f>IF(Eksplikatsioon!K103=0,"",Eksplikatsioon!K103)</f>
        <v>Keskkonnaamet</v>
      </c>
      <c r="I101" s="23" t="str">
        <f>IF(Eksplikatsioon!L103=0,"",Eksplikatsioon!L103)</f>
        <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x14ac:dyDescent="0.25">
      <c r="A102" s="23" t="str">
        <f>IF(Eksplikatsioon!A104=0,"",Eksplikatsioon!A104)</f>
        <v>03</v>
      </c>
      <c r="B102" s="56" t="str">
        <f>IF(Eksplikatsioon!B104=0,"",Eksplikatsioon!B104)</f>
        <v>319</v>
      </c>
      <c r="C102" s="23" t="str">
        <f>IF(Eksplikatsioon!C104=0,"",Eksplikatsioon!C104)</f>
        <v>ÜÜRITAV PIND</v>
      </c>
      <c r="D102" s="23" t="str">
        <f>IF(Eksplikatsioon!D104=0,"",Eksplikatsioon!D104)</f>
        <v>Abiruum</v>
      </c>
      <c r="E102" s="54">
        <f>IF(Eksplikatsioon!F104=0,"",Eksplikatsioon!F104)</f>
        <v>8.4</v>
      </c>
      <c r="F102" s="23" t="str">
        <f>IF(Eksplikatsioon!H104=0,"",Eksplikatsioon!H104)</f>
        <v/>
      </c>
      <c r="G102" s="23" t="str">
        <f>IF(Eksplikatsioon!J104=0,"",Eksplikatsioon!J104)</f>
        <v>Ainukasutuses pind</v>
      </c>
      <c r="H102" s="23" t="str">
        <f>IF(Eksplikatsioon!K104=0,"",Eksplikatsioon!K104)</f>
        <v>Keskkonnaamet</v>
      </c>
      <c r="I102" s="23" t="str">
        <f>IF(Eksplikatsioon!L104=0,"",Eksplikatsioon!L104)</f>
        <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x14ac:dyDescent="0.25">
      <c r="A103" s="23" t="str">
        <f>IF(Eksplikatsioon!A105=0,"",Eksplikatsioon!A105)</f>
        <v>03</v>
      </c>
      <c r="B103" s="56" t="str">
        <f>IF(Eksplikatsioon!B105=0,"",Eksplikatsioon!B105)</f>
        <v>320</v>
      </c>
      <c r="C103" s="23" t="str">
        <f>IF(Eksplikatsioon!C105=0,"",Eksplikatsioon!C105)</f>
        <v>ÜÜRITAV PIND</v>
      </c>
      <c r="D103" s="23" t="str">
        <f>IF(Eksplikatsioon!D105=0,"",Eksplikatsioon!D105)</f>
        <v>Koridor</v>
      </c>
      <c r="E103" s="54">
        <f>IF(Eksplikatsioon!F105=0,"",Eksplikatsioon!F105)</f>
        <v>5.0999999999999996</v>
      </c>
      <c r="F103" s="23" t="str">
        <f>IF(Eksplikatsioon!H105=0,"",Eksplikatsioon!H105)</f>
        <v/>
      </c>
      <c r="G103" s="23" t="str">
        <f>IF(Eksplikatsioon!J105=0,"",Eksplikatsioon!J105)</f>
        <v>Ühiskasutuses hoone pind</v>
      </c>
      <c r="H103" s="23" t="str">
        <f>IF(Eksplikatsioon!K105=0,"",Eksplikatsioon!K105)</f>
        <v/>
      </c>
      <c r="I103" s="23" t="str">
        <f>IF(Eksplikatsioon!L105=0,"",Eksplikatsioon!L105)</f>
        <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x14ac:dyDescent="0.25">
      <c r="A104" s="23" t="str">
        <f>IF(Eksplikatsioon!A106=0,"",Eksplikatsioon!A106)</f>
        <v>03</v>
      </c>
      <c r="B104" s="56" t="str">
        <f>IF(Eksplikatsioon!B106=0,"",Eksplikatsioon!B106)</f>
        <v>320a</v>
      </c>
      <c r="C104" s="23" t="str">
        <f>IF(Eksplikatsioon!C106=0,"",Eksplikatsioon!C106)</f>
        <v>ÜÜRITAV PIND</v>
      </c>
      <c r="D104" s="23" t="str">
        <f>IF(Eksplikatsioon!D106=0,"",Eksplikatsioon!D106)</f>
        <v>Eesruum</v>
      </c>
      <c r="E104" s="54">
        <f>IF(Eksplikatsioon!F106=0,"",Eksplikatsioon!F106)</f>
        <v>4</v>
      </c>
      <c r="F104" s="23" t="str">
        <f>IF(Eksplikatsioon!H106=0,"",Eksplikatsioon!H106)</f>
        <v/>
      </c>
      <c r="G104" s="23" t="str">
        <f>IF(Eksplikatsioon!J106=0,"",Eksplikatsioon!J106)</f>
        <v>Ühiskasutuses hoone pind</v>
      </c>
      <c r="H104" s="23" t="str">
        <f>IF(Eksplikatsioon!K106=0,"",Eksplikatsioon!K106)</f>
        <v/>
      </c>
      <c r="I104" s="23" t="str">
        <f>IF(Eksplikatsioon!L106=0,"",Eksplikatsioon!L106)</f>
        <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x14ac:dyDescent="0.25">
      <c r="A105" s="23" t="str">
        <f>IF(Eksplikatsioon!A107=0,"",Eksplikatsioon!A107)</f>
        <v>03</v>
      </c>
      <c r="B105" s="56" t="str">
        <f>IF(Eksplikatsioon!B107=0,"",Eksplikatsioon!B107)</f>
        <v>321</v>
      </c>
      <c r="C105" s="23" t="str">
        <f>IF(Eksplikatsioon!C107=0,"",Eksplikatsioon!C107)</f>
        <v>ÜÜRITAV PIND</v>
      </c>
      <c r="D105" s="23" t="str">
        <f>IF(Eksplikatsioon!D107=0,"",Eksplikatsioon!D107)</f>
        <v>WC</v>
      </c>
      <c r="E105" s="54">
        <f>IF(Eksplikatsioon!F107=0,"",Eksplikatsioon!F107)</f>
        <v>2.2000000000000002</v>
      </c>
      <c r="F105" s="23" t="str">
        <f>IF(Eksplikatsioon!H107=0,"",Eksplikatsioon!H107)</f>
        <v/>
      </c>
      <c r="G105" s="23" t="str">
        <f>IF(Eksplikatsioon!J107=0,"",Eksplikatsioon!J107)</f>
        <v>Ühiskasutuses hoone pind</v>
      </c>
      <c r="H105" s="23" t="str">
        <f>IF(Eksplikatsioon!K107=0,"",Eksplikatsioon!K107)</f>
        <v/>
      </c>
      <c r="I105" s="23" t="str">
        <f>IF(Eksplikatsioon!L107=0,"",Eksplikatsioon!L107)</f>
        <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x14ac:dyDescent="0.25">
      <c r="A106" s="23" t="str">
        <f>IF(Eksplikatsioon!A108=0,"",Eksplikatsioon!A108)</f>
        <v>03</v>
      </c>
      <c r="B106" s="56" t="str">
        <f>IF(Eksplikatsioon!B108=0,"",Eksplikatsioon!B108)</f>
        <v>322</v>
      </c>
      <c r="C106" s="23" t="str">
        <f>IF(Eksplikatsioon!C108=0,"",Eksplikatsioon!C108)</f>
        <v>ÜÜRITAV PIND</v>
      </c>
      <c r="D106" s="23" t="str">
        <f>IF(Eksplikatsioon!D108=0,"",Eksplikatsioon!D108)</f>
        <v>WC</v>
      </c>
      <c r="E106" s="54">
        <f>IF(Eksplikatsioon!F108=0,"",Eksplikatsioon!F108)</f>
        <v>2.2000000000000002</v>
      </c>
      <c r="F106" s="23" t="str">
        <f>IF(Eksplikatsioon!H108=0,"",Eksplikatsioon!H108)</f>
        <v/>
      </c>
      <c r="G106" s="23" t="str">
        <f>IF(Eksplikatsioon!J108=0,"",Eksplikatsioon!J108)</f>
        <v>Ühiskasutuses hoone pind</v>
      </c>
      <c r="H106" s="23" t="str">
        <f>IF(Eksplikatsioon!K108=0,"",Eksplikatsioon!K108)</f>
        <v/>
      </c>
      <c r="I106" s="23" t="str">
        <f>IF(Eksplikatsioon!L108=0,"",Eksplikatsioon!L108)</f>
        <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x14ac:dyDescent="0.25">
      <c r="A107" s="23" t="str">
        <f>IF(Eksplikatsioon!A109=0,"",Eksplikatsioon!A109)</f>
        <v>03</v>
      </c>
      <c r="B107" s="56" t="str">
        <f>IF(Eksplikatsioon!B109=0,"",Eksplikatsioon!B109)</f>
        <v>324</v>
      </c>
      <c r="C107" s="23" t="str">
        <f>IF(Eksplikatsioon!C109=0,"",Eksplikatsioon!C109)</f>
        <v>VERTIKAALSETE ÜHENDUSTEEDE PIND</v>
      </c>
      <c r="D107" s="23" t="str">
        <f>IF(Eksplikatsioon!D109=0,"",Eksplikatsioon!D109)</f>
        <v>Trepp/Trepikoda</v>
      </c>
      <c r="E107" s="54">
        <f>IF(Eksplikatsioon!F109=0,"",Eksplikatsioon!F109)</f>
        <v>17.399999999999999</v>
      </c>
      <c r="F107" s="23" t="str">
        <f>IF(Eksplikatsioon!H109=0,"",Eksplikatsioon!H109)</f>
        <v/>
      </c>
      <c r="G107" s="23" t="str">
        <f>IF(Eksplikatsioon!J109=0,"",Eksplikatsioon!J109)</f>
        <v/>
      </c>
      <c r="H107" s="23" t="str">
        <f>IF(Eksplikatsioon!K109=0,"",Eksplikatsioon!K109)</f>
        <v/>
      </c>
      <c r="I107" s="23" t="str">
        <f>IF(Eksplikatsioon!L109=0,"",Eksplikatsioon!L109)</f>
        <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x14ac:dyDescent="0.25">
      <c r="A108" s="23" t="str">
        <f>IF(Eksplikatsioon!A110=0,"",Eksplikatsioon!A110)</f>
        <v>03</v>
      </c>
      <c r="B108" s="56" t="str">
        <f>IF(Eksplikatsioon!B110=0,"",Eksplikatsioon!B110)</f>
        <v>325</v>
      </c>
      <c r="C108" s="23" t="str">
        <f>IF(Eksplikatsioon!C110=0,"",Eksplikatsioon!C110)</f>
        <v>TEHNOPIND</v>
      </c>
      <c r="D108" s="23" t="str">
        <f>IF(Eksplikatsioon!D110=0,"",Eksplikatsioon!D110)</f>
        <v>Sideruum/Nõrkvool</v>
      </c>
      <c r="E108" s="54">
        <f>IF(Eksplikatsioon!F110=0,"",Eksplikatsioon!F110)</f>
        <v>6.2</v>
      </c>
      <c r="F108" s="23" t="str">
        <f>IF(Eksplikatsioon!H110=0,"",Eksplikatsioon!H110)</f>
        <v/>
      </c>
      <c r="G108" s="23" t="str">
        <f>IF(Eksplikatsioon!J110=0,"",Eksplikatsioon!J110)</f>
        <v/>
      </c>
      <c r="H108" s="23" t="str">
        <f>IF(Eksplikatsioon!K110=0,"",Eksplikatsioon!K110)</f>
        <v/>
      </c>
      <c r="I108" s="23" t="str">
        <f>IF(Eksplikatsioon!L110=0,"",Eksplikatsioon!L110)</f>
        <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x14ac:dyDescent="0.25">
      <c r="A109" s="23" t="str">
        <f>IF(Eksplikatsioon!A111=0,"",Eksplikatsioon!A111)</f>
        <v>03</v>
      </c>
      <c r="B109" s="56" t="str">
        <f>IF(Eksplikatsioon!B111=0,"",Eksplikatsioon!B111)</f>
        <v>326</v>
      </c>
      <c r="C109" s="23" t="str">
        <f>IF(Eksplikatsioon!C111=0,"",Eksplikatsioon!C111)</f>
        <v>ÜÜRITAV PIND</v>
      </c>
      <c r="D109" s="23" t="str">
        <f>IF(Eksplikatsioon!D111=0,"",Eksplikatsioon!D111)</f>
        <v>Koridor</v>
      </c>
      <c r="E109" s="54">
        <f>IF(Eksplikatsioon!F111=0,"",Eksplikatsioon!F111)</f>
        <v>10.5</v>
      </c>
      <c r="F109" s="23" t="str">
        <f>IF(Eksplikatsioon!H111=0,"",Eksplikatsioon!H111)</f>
        <v/>
      </c>
      <c r="G109" s="23" t="str">
        <f>IF(Eksplikatsioon!J111=0,"",Eksplikatsioon!J111)</f>
        <v>Ühiskasutuses hoone pind</v>
      </c>
      <c r="H109" s="23" t="str">
        <f>IF(Eksplikatsioon!K111=0,"",Eksplikatsioon!K111)</f>
        <v/>
      </c>
      <c r="I109" s="23" t="str">
        <f>IF(Eksplikatsioon!L111=0,"",Eksplikatsioon!L111)</f>
        <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x14ac:dyDescent="0.25">
      <c r="A110" s="23" t="str">
        <f>IF(Eksplikatsioon!A112=0,"",Eksplikatsioon!A112)</f>
        <v>03</v>
      </c>
      <c r="B110" s="56" t="str">
        <f>IF(Eksplikatsioon!B112=0,"",Eksplikatsioon!B112)</f>
        <v>327</v>
      </c>
      <c r="C110" s="23" t="str">
        <f>IF(Eksplikatsioon!C112=0,"",Eksplikatsioon!C112)</f>
        <v>ÜÜRITAV PIND</v>
      </c>
      <c r="D110" s="23" t="str">
        <f>IF(Eksplikatsioon!D112=0,"",Eksplikatsioon!D112)</f>
        <v>Koridor</v>
      </c>
      <c r="E110" s="54">
        <f>IF(Eksplikatsioon!F112=0,"",Eksplikatsioon!F112)</f>
        <v>18.3</v>
      </c>
      <c r="F110" s="23" t="str">
        <f>IF(Eksplikatsioon!H112=0,"",Eksplikatsioon!H112)</f>
        <v/>
      </c>
      <c r="G110" s="23" t="str">
        <f>IF(Eksplikatsioon!J112=0,"",Eksplikatsioon!J112)</f>
        <v>Ühiskasutuses hoone pind</v>
      </c>
      <c r="H110" s="23" t="str">
        <f>IF(Eksplikatsioon!K112=0,"",Eksplikatsioon!K112)</f>
        <v/>
      </c>
      <c r="I110" s="23" t="str">
        <f>IF(Eksplikatsioon!L112=0,"",Eksplikatsioon!L112)</f>
        <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x14ac:dyDescent="0.25">
      <c r="A111" s="23" t="str">
        <f>IF(Eksplikatsioon!A113=0,"",Eksplikatsioon!A113)</f>
        <v>03</v>
      </c>
      <c r="B111" s="56" t="str">
        <f>IF(Eksplikatsioon!B113=0,"",Eksplikatsioon!B113)</f>
        <v>327a</v>
      </c>
      <c r="C111" s="23" t="str">
        <f>IF(Eksplikatsioon!C113=0,"",Eksplikatsioon!C113)</f>
        <v>VERTIKAALSETE ÜHENDUSTEEDE PIND</v>
      </c>
      <c r="D111" s="23" t="str">
        <f>IF(Eksplikatsioon!D113=0,"",Eksplikatsioon!D113)</f>
        <v>Lift</v>
      </c>
      <c r="E111" s="54">
        <f>IF(Eksplikatsioon!F113=0,"",Eksplikatsioon!F113)</f>
        <v>4.5</v>
      </c>
      <c r="F111" s="23" t="str">
        <f>IF(Eksplikatsioon!H113=0,"",Eksplikatsioon!H113)</f>
        <v/>
      </c>
      <c r="G111" s="23" t="str">
        <f>IF(Eksplikatsioon!J113=0,"",Eksplikatsioon!J113)</f>
        <v/>
      </c>
      <c r="H111" s="23" t="str">
        <f>IF(Eksplikatsioon!K113=0,"",Eksplikatsioon!K113)</f>
        <v/>
      </c>
      <c r="I111" s="23" t="str">
        <f>IF(Eksplikatsioon!L113=0,"",Eksplikatsioon!L113)</f>
        <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x14ac:dyDescent="0.25">
      <c r="A112" s="23" t="str">
        <f>IF(Eksplikatsioon!A114=0,"",Eksplikatsioon!A114)</f>
        <v>03</v>
      </c>
      <c r="B112" s="56" t="str">
        <f>IF(Eksplikatsioon!B114=0,"",Eksplikatsioon!B114)</f>
        <v>328</v>
      </c>
      <c r="C112" s="23" t="str">
        <f>IF(Eksplikatsioon!C114=0,"",Eksplikatsioon!C114)</f>
        <v>ÜÜRITAV PIND</v>
      </c>
      <c r="D112" s="23" t="str">
        <f>IF(Eksplikatsioon!D114=0,"",Eksplikatsioon!D114)</f>
        <v>Kabinet/Büroo</v>
      </c>
      <c r="E112" s="54">
        <f>IF(Eksplikatsioon!F114=0,"",Eksplikatsioon!F114)</f>
        <v>7.3</v>
      </c>
      <c r="F112" s="23" t="str">
        <f>IF(Eksplikatsioon!H114=0,"",Eksplikatsioon!H114)</f>
        <v/>
      </c>
      <c r="G112" s="23" t="str">
        <f>IF(Eksplikatsioon!J114=0,"",Eksplikatsioon!J114)</f>
        <v>Ainukasutuses pind</v>
      </c>
      <c r="H112" s="23" t="str">
        <f>IF(Eksplikatsioon!K114=0,"",Eksplikatsioon!K114)</f>
        <v>Eesti Rahvakultuuri Keskus</v>
      </c>
      <c r="I112" s="23" t="str">
        <f>IF(Eksplikatsioon!L114=0,"",Eksplikatsioon!L114)</f>
        <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x14ac:dyDescent="0.25">
      <c r="A113" s="23" t="str">
        <f>IF(Eksplikatsioon!A115=0,"",Eksplikatsioon!A115)</f>
        <v>03</v>
      </c>
      <c r="B113" s="56" t="str">
        <f>IF(Eksplikatsioon!B115=0,"",Eksplikatsioon!B115)</f>
        <v>329</v>
      </c>
      <c r="C113" s="23" t="str">
        <f>IF(Eksplikatsioon!C115=0,"",Eksplikatsioon!C115)</f>
        <v>ÜÜRITAV PIND</v>
      </c>
      <c r="D113" s="23" t="str">
        <f>IF(Eksplikatsioon!D115=0,"",Eksplikatsioon!D115)</f>
        <v>WC</v>
      </c>
      <c r="E113" s="54">
        <f>IF(Eksplikatsioon!F115=0,"",Eksplikatsioon!F115)</f>
        <v>2.1</v>
      </c>
      <c r="F113" s="23" t="str">
        <f>IF(Eksplikatsioon!H115=0,"",Eksplikatsioon!H115)</f>
        <v/>
      </c>
      <c r="G113" s="23" t="str">
        <f>IF(Eksplikatsioon!J115=0,"",Eksplikatsioon!J115)</f>
        <v>Ühiskasutuses hoone pind</v>
      </c>
      <c r="H113" s="23" t="str">
        <f>IF(Eksplikatsioon!K115=0,"",Eksplikatsioon!K115)</f>
        <v/>
      </c>
      <c r="I113" s="23" t="str">
        <f>IF(Eksplikatsioon!L115=0,"",Eksplikatsioon!L115)</f>
        <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x14ac:dyDescent="0.25">
      <c r="A114" s="23" t="str">
        <f>IF(Eksplikatsioon!A116=0,"",Eksplikatsioon!A116)</f>
        <v>03</v>
      </c>
      <c r="B114" s="56" t="str">
        <f>IF(Eksplikatsioon!B116=0,"",Eksplikatsioon!B116)</f>
        <v>330</v>
      </c>
      <c r="C114" s="23" t="str">
        <f>IF(Eksplikatsioon!C116=0,"",Eksplikatsioon!C116)</f>
        <v>ÜÜRITAV PIND</v>
      </c>
      <c r="D114" s="23" t="str">
        <f>IF(Eksplikatsioon!D116=0,"",Eksplikatsioon!D116)</f>
        <v>Nõupidamise ruum</v>
      </c>
      <c r="E114" s="54">
        <f>IF(Eksplikatsioon!F116=0,"",Eksplikatsioon!F116)</f>
        <v>29.1</v>
      </c>
      <c r="F114" s="23" t="str">
        <f>IF(Eksplikatsioon!H116=0,"",Eksplikatsioon!H116)</f>
        <v>Võimalik broneerida kõigil asutustel</v>
      </c>
      <c r="G114" s="23" t="str">
        <f>IF(Eksplikatsioon!J116=0,"",Eksplikatsioon!J116)</f>
        <v>Ainukasutuses pind</v>
      </c>
      <c r="H114" s="23" t="str">
        <f>IF(Eksplikatsioon!K116=0,"",Eksplikatsioon!K116)</f>
        <v>Rahandusministeerium</v>
      </c>
      <c r="I114" s="23" t="str">
        <f>IF(Eksplikatsioon!L116=0,"",Eksplikatsioon!L116)</f>
        <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x14ac:dyDescent="0.25">
      <c r="A115" s="23" t="str">
        <f>IF(Eksplikatsioon!A117=0,"",Eksplikatsioon!A117)</f>
        <v>03</v>
      </c>
      <c r="B115" s="56" t="str">
        <f>IF(Eksplikatsioon!B117=0,"",Eksplikatsioon!B117)</f>
        <v>331</v>
      </c>
      <c r="C115" s="23" t="str">
        <f>IF(Eksplikatsioon!C117=0,"",Eksplikatsioon!C117)</f>
        <v>ÜÜRITAV PIND</v>
      </c>
      <c r="D115" s="23" t="str">
        <f>IF(Eksplikatsioon!D117=0,"",Eksplikatsioon!D117)</f>
        <v>Kabinet/Büroo</v>
      </c>
      <c r="E115" s="54">
        <f>IF(Eksplikatsioon!F117=0,"",Eksplikatsioon!F117)</f>
        <v>14</v>
      </c>
      <c r="F115" s="23" t="str">
        <f>IF(Eksplikatsioon!H117=0,"",Eksplikatsioon!H117)</f>
        <v/>
      </c>
      <c r="G115" s="23" t="str">
        <f>IF(Eksplikatsioon!J117=0,"",Eksplikatsioon!J117)</f>
        <v>Ainukasutuses pind</v>
      </c>
      <c r="H115" s="23" t="str">
        <f>IF(Eksplikatsioon!K117=0,"",Eksplikatsioon!K117)</f>
        <v>Põllumajandus- ja Toiduamet</v>
      </c>
      <c r="I115" s="23" t="str">
        <f>IF(Eksplikatsioon!L117=0,"",Eksplikatsioon!L117)</f>
        <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x14ac:dyDescent="0.25">
      <c r="A116" s="23" t="str">
        <f>IF(Eksplikatsioon!A118=0,"",Eksplikatsioon!A118)</f>
        <v>04</v>
      </c>
      <c r="B116" s="56" t="str">
        <f>IF(Eksplikatsioon!B118=0,"",Eksplikatsioon!B118)</f>
        <v>401</v>
      </c>
      <c r="C116" s="23" t="str">
        <f>IF(Eksplikatsioon!C118=0,"",Eksplikatsioon!C118)</f>
        <v>VERTIKAALSETE ÜHENDUSTEEDE PIND</v>
      </c>
      <c r="D116" s="23" t="str">
        <f>IF(Eksplikatsioon!D118=0,"",Eksplikatsioon!D118)</f>
        <v>Trepp/Trepikoda</v>
      </c>
      <c r="E116" s="54">
        <f>IF(Eksplikatsioon!F118=0,"",Eksplikatsioon!F118)</f>
        <v>15.6</v>
      </c>
      <c r="F116" s="23" t="str">
        <f>IF(Eksplikatsioon!H118=0,"",Eksplikatsioon!H118)</f>
        <v/>
      </c>
      <c r="G116" s="23" t="str">
        <f>IF(Eksplikatsioon!J118=0,"",Eksplikatsioon!J118)</f>
        <v/>
      </c>
      <c r="H116" s="23" t="str">
        <f>IF(Eksplikatsioon!K118=0,"",Eksplikatsioon!K118)</f>
        <v/>
      </c>
      <c r="I116" s="23" t="str">
        <f>IF(Eksplikatsioon!L118=0,"",Eksplikatsioon!L118)</f>
        <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x14ac:dyDescent="0.25">
      <c r="A117" s="23" t="str">
        <f>IF(Eksplikatsioon!A119=0,"",Eksplikatsioon!A119)</f>
        <v>04</v>
      </c>
      <c r="B117" s="56" t="str">
        <f>IF(Eksplikatsioon!B119=0,"",Eksplikatsioon!B119)</f>
        <v>402</v>
      </c>
      <c r="C117" s="23" t="str">
        <f>IF(Eksplikatsioon!C119=0,"",Eksplikatsioon!C119)</f>
        <v>ÜÜRITAV PIND</v>
      </c>
      <c r="D117" s="23" t="str">
        <f>IF(Eksplikatsioon!D119=0,"",Eksplikatsioon!D119)</f>
        <v>Koridor</v>
      </c>
      <c r="E117" s="54">
        <f>IF(Eksplikatsioon!F119=0,"",Eksplikatsioon!F119)</f>
        <v>9.1999999999999993</v>
      </c>
      <c r="F117" s="23" t="str">
        <f>IF(Eksplikatsioon!H119=0,"",Eksplikatsioon!H119)</f>
        <v/>
      </c>
      <c r="G117" s="23" t="str">
        <f>IF(Eksplikatsioon!J119=0,"",Eksplikatsioon!J119)</f>
        <v>Ühiskasutuses hoone pind</v>
      </c>
      <c r="H117" s="23" t="str">
        <f>IF(Eksplikatsioon!K119=0,"",Eksplikatsioon!K119)</f>
        <v/>
      </c>
      <c r="I117" s="23" t="str">
        <f>IF(Eksplikatsioon!L119=0,"",Eksplikatsioon!L119)</f>
        <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x14ac:dyDescent="0.25">
      <c r="A118" s="23" t="str">
        <f>IF(Eksplikatsioon!A120=0,"",Eksplikatsioon!A120)</f>
        <v>04</v>
      </c>
      <c r="B118" s="56" t="str">
        <f>IF(Eksplikatsioon!B120=0,"",Eksplikatsioon!B120)</f>
        <v>403</v>
      </c>
      <c r="C118" s="23" t="str">
        <f>IF(Eksplikatsioon!C120=0,"",Eksplikatsioon!C120)</f>
        <v>VERTIKAALSETE ÜHENDUSTEEDE PIND</v>
      </c>
      <c r="D118" s="23" t="str">
        <f>IF(Eksplikatsioon!D120=0,"",Eksplikatsioon!D120)</f>
        <v>Lift</v>
      </c>
      <c r="E118" s="54">
        <f>IF(Eksplikatsioon!F120=0,"",Eksplikatsioon!F120)</f>
        <v>4.0999999999999996</v>
      </c>
      <c r="F118" s="23" t="str">
        <f>IF(Eksplikatsioon!H120=0,"",Eksplikatsioon!H120)</f>
        <v/>
      </c>
      <c r="G118" s="23" t="str">
        <f>IF(Eksplikatsioon!J120=0,"",Eksplikatsioon!J120)</f>
        <v/>
      </c>
      <c r="H118" s="23" t="str">
        <f>IF(Eksplikatsioon!K120=0,"",Eksplikatsioon!K120)</f>
        <v/>
      </c>
      <c r="I118" s="23" t="str">
        <f>IF(Eksplikatsioon!L120=0,"",Eksplikatsioon!L120)</f>
        <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x14ac:dyDescent="0.25">
      <c r="A119" s="23" t="str">
        <f>IF(Eksplikatsioon!A121=0,"",Eksplikatsioon!A121)</f>
        <v>04</v>
      </c>
      <c r="B119" s="56" t="str">
        <f>IF(Eksplikatsioon!B121=0,"",Eksplikatsioon!B121)</f>
        <v>404</v>
      </c>
      <c r="C119" s="23" t="str">
        <f>IF(Eksplikatsioon!C121=0,"",Eksplikatsioon!C121)</f>
        <v>ÜÜRITAV PIND</v>
      </c>
      <c r="D119" s="23" t="str">
        <f>IF(Eksplikatsioon!D121=0,"",Eksplikatsioon!D121)</f>
        <v>Kabinet/Büroo</v>
      </c>
      <c r="E119" s="54">
        <f>IF(Eksplikatsioon!F121=0,"",Eksplikatsioon!F121)</f>
        <v>21.3</v>
      </c>
      <c r="F119" s="23" t="str">
        <f>IF(Eksplikatsioon!H121=0,"",Eksplikatsioon!H121)</f>
        <v/>
      </c>
      <c r="G119" s="23" t="str">
        <f>IF(Eksplikatsioon!J121=0,"",Eksplikatsioon!J121)</f>
        <v>Ainukasutuses pind</v>
      </c>
      <c r="H119" s="23" t="str">
        <f>IF(Eksplikatsioon!K121=0,"",Eksplikatsioon!K121)</f>
        <v>Rahandusministeerium</v>
      </c>
      <c r="I119" s="23" t="str">
        <f>IF(Eksplikatsioon!L121=0,"",Eksplikatsioon!L121)</f>
        <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x14ac:dyDescent="0.25">
      <c r="A120" s="23" t="str">
        <f>IF(Eksplikatsioon!A122=0,"",Eksplikatsioon!A122)</f>
        <v>04</v>
      </c>
      <c r="B120" s="56" t="str">
        <f>IF(Eksplikatsioon!B122=0,"",Eksplikatsioon!B122)</f>
        <v>405</v>
      </c>
      <c r="C120" s="23" t="str">
        <f>IF(Eksplikatsioon!C122=0,"",Eksplikatsioon!C122)</f>
        <v>ÜÜRITAV PIND</v>
      </c>
      <c r="D120" s="23" t="str">
        <f>IF(Eksplikatsioon!D122=0,"",Eksplikatsioon!D122)</f>
        <v>Koridor</v>
      </c>
      <c r="E120" s="54">
        <f>IF(Eksplikatsioon!F122=0,"",Eksplikatsioon!F122)</f>
        <v>40.9</v>
      </c>
      <c r="F120" s="23" t="str">
        <f>IF(Eksplikatsioon!H122=0,"",Eksplikatsioon!H122)</f>
        <v/>
      </c>
      <c r="G120" s="23" t="str">
        <f>IF(Eksplikatsioon!J122=0,"",Eksplikatsioon!J122)</f>
        <v>Ühiskasutuses hoone pind</v>
      </c>
      <c r="H120" s="23" t="str">
        <f>IF(Eksplikatsioon!K122=0,"",Eksplikatsioon!K122)</f>
        <v/>
      </c>
      <c r="I120" s="23" t="str">
        <f>IF(Eksplikatsioon!L122=0,"",Eksplikatsioon!L122)</f>
        <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x14ac:dyDescent="0.25">
      <c r="A121" s="23" t="str">
        <f>IF(Eksplikatsioon!A123=0,"",Eksplikatsioon!A123)</f>
        <v>04</v>
      </c>
      <c r="B121" s="56" t="str">
        <f>IF(Eksplikatsioon!B123=0,"",Eksplikatsioon!B123)</f>
        <v>405a</v>
      </c>
      <c r="C121" s="23" t="str">
        <f>IF(Eksplikatsioon!C123=0,"",Eksplikatsioon!C123)</f>
        <v>ÜÜRITAV PIND</v>
      </c>
      <c r="D121" s="23" t="str">
        <f>IF(Eksplikatsioon!D123=0,"",Eksplikatsioon!D123)</f>
        <v>Garderoob</v>
      </c>
      <c r="E121" s="54">
        <f>IF(Eksplikatsioon!F123=0,"",Eksplikatsioon!F123)</f>
        <v>3.4</v>
      </c>
      <c r="F121" s="23" t="str">
        <f>IF(Eksplikatsioon!H123=0,"",Eksplikatsioon!H123)</f>
        <v/>
      </c>
      <c r="G121" s="23" t="str">
        <f>IF(Eksplikatsioon!J123=0,"",Eksplikatsioon!J123)</f>
        <v>Ühiskasutuses korruse pind</v>
      </c>
      <c r="H121" s="23" t="str">
        <f>IF(Eksplikatsioon!K123=0,"",Eksplikatsioon!K123)</f>
        <v/>
      </c>
      <c r="I121" s="23" t="str">
        <f>IF(Eksplikatsioon!L123=0,"",Eksplikatsioon!L123)</f>
        <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x14ac:dyDescent="0.25">
      <c r="A122" s="23" t="str">
        <f>IF(Eksplikatsioon!A124=0,"",Eksplikatsioon!A124)</f>
        <v>04</v>
      </c>
      <c r="B122" s="56" t="str">
        <f>IF(Eksplikatsioon!B124=0,"",Eksplikatsioon!B124)</f>
        <v>405b</v>
      </c>
      <c r="C122" s="23" t="str">
        <f>IF(Eksplikatsioon!C124=0,"",Eksplikatsioon!C124)</f>
        <v>ÜÜRITAV PIND</v>
      </c>
      <c r="D122" s="23" t="str">
        <f>IF(Eksplikatsioon!D124=0,"",Eksplikatsioon!D124)</f>
        <v>Abiruum</v>
      </c>
      <c r="E122" s="54">
        <f>IF(Eksplikatsioon!F124=0,"",Eksplikatsioon!F124)</f>
        <v>2.5</v>
      </c>
      <c r="F122" s="23" t="str">
        <f>IF(Eksplikatsioon!H124=0,"",Eksplikatsioon!H124)</f>
        <v/>
      </c>
      <c r="G122" s="23" t="str">
        <f>IF(Eksplikatsioon!J124=0,"",Eksplikatsioon!J124)</f>
        <v>Ühiskasutuses korruse pind</v>
      </c>
      <c r="H122" s="23" t="str">
        <f>IF(Eksplikatsioon!K124=0,"",Eksplikatsioon!K124)</f>
        <v/>
      </c>
      <c r="I122" s="23" t="str">
        <f>IF(Eksplikatsioon!L124=0,"",Eksplikatsioon!L124)</f>
        <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x14ac:dyDescent="0.25">
      <c r="A123" s="23" t="str">
        <f>IF(Eksplikatsioon!A125=0,"",Eksplikatsioon!A125)</f>
        <v>04</v>
      </c>
      <c r="B123" s="56" t="str">
        <f>IF(Eksplikatsioon!B125=0,"",Eksplikatsioon!B125)</f>
        <v>406</v>
      </c>
      <c r="C123" s="23" t="str">
        <f>IF(Eksplikatsioon!C125=0,"",Eksplikatsioon!C125)</f>
        <v>ÜÜRITAV PIND</v>
      </c>
      <c r="D123" s="23" t="str">
        <f>IF(Eksplikatsioon!D125=0,"",Eksplikatsioon!D125)</f>
        <v>Kabinet/Büroo</v>
      </c>
      <c r="E123" s="54">
        <f>IF(Eksplikatsioon!F125=0,"",Eksplikatsioon!F125)</f>
        <v>57.5</v>
      </c>
      <c r="F123" s="23" t="str">
        <f>IF(Eksplikatsioon!H125=0,"",Eksplikatsioon!H125)</f>
        <v/>
      </c>
      <c r="G123" s="23" t="str">
        <f>IF(Eksplikatsioon!J125=0,"",Eksplikatsioon!J125)</f>
        <v>Ainukasutuses pind</v>
      </c>
      <c r="H123" s="23" t="str">
        <f>IF(Eksplikatsioon!K125=0,"",Eksplikatsioon!K125)</f>
        <v>Sotsiaalkindlustusamet</v>
      </c>
      <c r="I123" s="23" t="str">
        <f>IF(Eksplikatsioon!L125=0,"",Eksplikatsioon!L125)</f>
        <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x14ac:dyDescent="0.25">
      <c r="A124" s="23" t="str">
        <f>IF(Eksplikatsioon!A126=0,"",Eksplikatsioon!A126)</f>
        <v>04</v>
      </c>
      <c r="B124" s="56" t="str">
        <f>IF(Eksplikatsioon!B126=0,"",Eksplikatsioon!B126)</f>
        <v>408</v>
      </c>
      <c r="C124" s="23" t="str">
        <f>IF(Eksplikatsioon!C126=0,"",Eksplikatsioon!C126)</f>
        <v>ÜÜRITAV PIND</v>
      </c>
      <c r="D124" s="23" t="str">
        <f>IF(Eksplikatsioon!D126=0,"",Eksplikatsioon!D126)</f>
        <v>Puhkeruum</v>
      </c>
      <c r="E124" s="54">
        <f>IF(Eksplikatsioon!F126=0,"",Eksplikatsioon!F126)</f>
        <v>8.4</v>
      </c>
      <c r="F124" s="23" t="str">
        <f>IF(Eksplikatsioon!H126=0,"",Eksplikatsioon!H126)</f>
        <v/>
      </c>
      <c r="G124" s="23" t="str">
        <f>IF(Eksplikatsioon!J126=0,"",Eksplikatsioon!J126)</f>
        <v>Ainukasutuses pind</v>
      </c>
      <c r="H124" s="23" t="str">
        <f>IF(Eksplikatsioon!K126=0,"",Eksplikatsioon!K126)</f>
        <v>Sotsiaalkindlustusamet</v>
      </c>
      <c r="I124" s="23" t="str">
        <f>IF(Eksplikatsioon!L126=0,"",Eksplikatsioon!L126)</f>
        <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x14ac:dyDescent="0.25">
      <c r="A125" s="23" t="str">
        <f>IF(Eksplikatsioon!A127=0,"",Eksplikatsioon!A127)</f>
        <v>04</v>
      </c>
      <c r="B125" s="56" t="str">
        <f>IF(Eksplikatsioon!B127=0,"",Eksplikatsioon!B127)</f>
        <v>409</v>
      </c>
      <c r="C125" s="23" t="str">
        <f>IF(Eksplikatsioon!C127=0,"",Eksplikatsioon!C127)</f>
        <v>ÜÜRITAV PIND</v>
      </c>
      <c r="D125" s="23" t="str">
        <f>IF(Eksplikatsioon!D127=0,"",Eksplikatsioon!D127)</f>
        <v>Kabinet/Büroo</v>
      </c>
      <c r="E125" s="54">
        <f>IF(Eksplikatsioon!F127=0,"",Eksplikatsioon!F127)</f>
        <v>61</v>
      </c>
      <c r="F125" s="23" t="str">
        <f>IF(Eksplikatsioon!H127=0,"",Eksplikatsioon!H127)</f>
        <v/>
      </c>
      <c r="G125" s="23" t="str">
        <f>IF(Eksplikatsioon!J127=0,"",Eksplikatsioon!J127)</f>
        <v>Ainukasutuses pind</v>
      </c>
      <c r="H125" s="23" t="str">
        <f>IF(Eksplikatsioon!K127=0,"",Eksplikatsioon!K127)</f>
        <v>Sotsiaalkindlustusamet</v>
      </c>
      <c r="I125" s="23" t="str">
        <f>IF(Eksplikatsioon!L127=0,"",Eksplikatsioon!L127)</f>
        <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x14ac:dyDescent="0.25">
      <c r="A126" s="23" t="str">
        <f>IF(Eksplikatsioon!A128=0,"",Eksplikatsioon!A128)</f>
        <v>04</v>
      </c>
      <c r="B126" s="56" t="str">
        <f>IF(Eksplikatsioon!B128=0,"",Eksplikatsioon!B128)</f>
        <v>410</v>
      </c>
      <c r="C126" s="23" t="str">
        <f>IF(Eksplikatsioon!C128=0,"",Eksplikatsioon!C128)</f>
        <v>ÜÜRITAV PIND</v>
      </c>
      <c r="D126" s="23" t="str">
        <f>IF(Eksplikatsioon!D128=0,"",Eksplikatsioon!D128)</f>
        <v>Puhkeruum</v>
      </c>
      <c r="E126" s="54">
        <f>IF(Eksplikatsioon!F128=0,"",Eksplikatsioon!F128)</f>
        <v>7.3</v>
      </c>
      <c r="F126" s="23" t="str">
        <f>IF(Eksplikatsioon!H128=0,"",Eksplikatsioon!H128)</f>
        <v/>
      </c>
      <c r="G126" s="23" t="str">
        <f>IF(Eksplikatsioon!J128=0,"",Eksplikatsioon!J128)</f>
        <v>Ainukasutuses pind</v>
      </c>
      <c r="H126" s="23" t="str">
        <f>IF(Eksplikatsioon!K128=0,"",Eksplikatsioon!K128)</f>
        <v>Sotsiaalkindlustusamet</v>
      </c>
      <c r="I126" s="23" t="str">
        <f>IF(Eksplikatsioon!L128=0,"",Eksplikatsioon!L128)</f>
        <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x14ac:dyDescent="0.25">
      <c r="A127" s="23" t="str">
        <f>IF(Eksplikatsioon!A129=0,"",Eksplikatsioon!A129)</f>
        <v>04</v>
      </c>
      <c r="B127" s="56" t="str">
        <f>IF(Eksplikatsioon!B129=0,"",Eksplikatsioon!B129)</f>
        <v>411</v>
      </c>
      <c r="C127" s="23" t="str">
        <f>IF(Eksplikatsioon!C129=0,"",Eksplikatsioon!C129)</f>
        <v>ÜÜRITAV PIND</v>
      </c>
      <c r="D127" s="23" t="str">
        <f>IF(Eksplikatsioon!D129=0,"",Eksplikatsioon!D129)</f>
        <v>Garderoob</v>
      </c>
      <c r="E127" s="54">
        <f>IF(Eksplikatsioon!F129=0,"",Eksplikatsioon!F129)</f>
        <v>9</v>
      </c>
      <c r="F127" s="23" t="str">
        <f>IF(Eksplikatsioon!H129=0,"",Eksplikatsioon!H129)</f>
        <v/>
      </c>
      <c r="G127" s="23" t="str">
        <f>IF(Eksplikatsioon!J129=0,"",Eksplikatsioon!J129)</f>
        <v>Ainukasutuses pind</v>
      </c>
      <c r="H127" s="23" t="str">
        <f>IF(Eksplikatsioon!K129=0,"",Eksplikatsioon!K129)</f>
        <v>Sotsiaalkindlustusamet</v>
      </c>
      <c r="I127" s="23" t="str">
        <f>IF(Eksplikatsioon!L129=0,"",Eksplikatsioon!L129)</f>
        <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x14ac:dyDescent="0.25">
      <c r="A128" s="23" t="str">
        <f>IF(Eksplikatsioon!A130=0,"",Eksplikatsioon!A130)</f>
        <v>04</v>
      </c>
      <c r="B128" s="56" t="str">
        <f>IF(Eksplikatsioon!B130=0,"",Eksplikatsioon!B130)</f>
        <v>412</v>
      </c>
      <c r="C128" s="23" t="str">
        <f>IF(Eksplikatsioon!C130=0,"",Eksplikatsioon!C130)</f>
        <v>ÜÜRITAV PIND</v>
      </c>
      <c r="D128" s="23" t="str">
        <f>IF(Eksplikatsioon!D130=0,"",Eksplikatsioon!D130)</f>
        <v>Abiruum</v>
      </c>
      <c r="E128" s="54">
        <f>IF(Eksplikatsioon!F130=0,"",Eksplikatsioon!F130)</f>
        <v>6.2</v>
      </c>
      <c r="F128" s="23" t="str">
        <f>IF(Eksplikatsioon!H130=0,"",Eksplikatsioon!H130)</f>
        <v/>
      </c>
      <c r="G128" s="23" t="str">
        <f>IF(Eksplikatsioon!J130=0,"",Eksplikatsioon!J130)</f>
        <v>Ainukasutuses pind</v>
      </c>
      <c r="H128" s="23" t="str">
        <f>IF(Eksplikatsioon!K130=0,"",Eksplikatsioon!K130)</f>
        <v>Sotsiaalkindlustusamet</v>
      </c>
      <c r="I128" s="23" t="str">
        <f>IF(Eksplikatsioon!L130=0,"",Eksplikatsioon!L130)</f>
        <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x14ac:dyDescent="0.25">
      <c r="A129" s="23" t="str">
        <f>IF(Eksplikatsioon!A131=0,"",Eksplikatsioon!A131)</f>
        <v>04</v>
      </c>
      <c r="B129" s="56" t="str">
        <f>IF(Eksplikatsioon!B131=0,"",Eksplikatsioon!B131)</f>
        <v>413</v>
      </c>
      <c r="C129" s="23" t="str">
        <f>IF(Eksplikatsioon!C131=0,"",Eksplikatsioon!C131)</f>
        <v>ÜÜRITAV PIND</v>
      </c>
      <c r="D129" s="23" t="str">
        <f>IF(Eksplikatsioon!D131=0,"",Eksplikatsioon!D131)</f>
        <v>Puhkeruum</v>
      </c>
      <c r="E129" s="54">
        <f>IF(Eksplikatsioon!F131=0,"",Eksplikatsioon!F131)</f>
        <v>21.6</v>
      </c>
      <c r="F129" s="23" t="str">
        <f>IF(Eksplikatsioon!H131=0,"",Eksplikatsioon!H131)</f>
        <v/>
      </c>
      <c r="G129" s="23" t="str">
        <f>IF(Eksplikatsioon!J131=0,"",Eksplikatsioon!J131)</f>
        <v>Ühiskasutuses hoone pind</v>
      </c>
      <c r="H129" s="23" t="str">
        <f>IF(Eksplikatsioon!K131=0,"",Eksplikatsioon!K131)</f>
        <v/>
      </c>
      <c r="I129" s="23" t="str">
        <f>IF(Eksplikatsioon!L131=0,"",Eksplikatsioon!L131)</f>
        <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row>
    <row r="130" spans="1:47" x14ac:dyDescent="0.25">
      <c r="A130" s="23" t="str">
        <f>IF(Eksplikatsioon!A132=0,"",Eksplikatsioon!A132)</f>
        <v>04</v>
      </c>
      <c r="B130" s="56" t="str">
        <f>IF(Eksplikatsioon!B132=0,"",Eksplikatsioon!B132)</f>
        <v>414</v>
      </c>
      <c r="C130" s="23" t="str">
        <f>IF(Eksplikatsioon!C132=0,"",Eksplikatsioon!C132)</f>
        <v>ÜÜRITAV PIND</v>
      </c>
      <c r="D130" s="23" t="str">
        <f>IF(Eksplikatsioon!D132=0,"",Eksplikatsioon!D132)</f>
        <v>Kabinet/Büroo</v>
      </c>
      <c r="E130" s="54">
        <f>IF(Eksplikatsioon!F132=0,"",Eksplikatsioon!F132)</f>
        <v>29.1</v>
      </c>
      <c r="F130" s="23" t="str">
        <f>IF(Eksplikatsioon!H132=0,"",Eksplikatsioon!H132)</f>
        <v/>
      </c>
      <c r="G130" s="23" t="str">
        <f>IF(Eksplikatsioon!J132=0,"",Eksplikatsioon!J132)</f>
        <v>Ainukasutuses pind</v>
      </c>
      <c r="H130" s="23" t="str">
        <f>IF(Eksplikatsioon!K132=0,"",Eksplikatsioon!K132)</f>
        <v>Maksu- ja Tolliamet</v>
      </c>
      <c r="I130" s="23" t="str">
        <f>IF(Eksplikatsioon!L132=0,"",Eksplikatsioon!L132)</f>
        <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row>
    <row r="131" spans="1:47" x14ac:dyDescent="0.25">
      <c r="A131" s="23" t="str">
        <f>IF(Eksplikatsioon!A133=0,"",Eksplikatsioon!A133)</f>
        <v>04</v>
      </c>
      <c r="B131" s="56" t="str">
        <f>IF(Eksplikatsioon!B133=0,"",Eksplikatsioon!B133)</f>
        <v>416</v>
      </c>
      <c r="C131" s="23" t="str">
        <f>IF(Eksplikatsioon!C133=0,"",Eksplikatsioon!C133)</f>
        <v>ÜÜRITAV PIND</v>
      </c>
      <c r="D131" s="23" t="str">
        <f>IF(Eksplikatsioon!D133=0,"",Eksplikatsioon!D133)</f>
        <v>Kabinet/Büroo</v>
      </c>
      <c r="E131" s="54">
        <f>IF(Eksplikatsioon!F133=0,"",Eksplikatsioon!F133)</f>
        <v>11.7</v>
      </c>
      <c r="F131" s="23" t="str">
        <f>IF(Eksplikatsioon!H133=0,"",Eksplikatsioon!H133)</f>
        <v/>
      </c>
      <c r="G131" s="23" t="str">
        <f>IF(Eksplikatsioon!J133=0,"",Eksplikatsioon!J133)</f>
        <v>Ainukasutuses pind</v>
      </c>
      <c r="H131" s="23" t="str">
        <f>IF(Eksplikatsioon!K133=0,"",Eksplikatsioon!K133)</f>
        <v>Muinsuskaitseamet</v>
      </c>
      <c r="I131" s="23" t="str">
        <f>IF(Eksplikatsioon!L133=0,"",Eksplikatsioon!L133)</f>
        <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x14ac:dyDescent="0.25">
      <c r="A132" s="23" t="str">
        <f>IF(Eksplikatsioon!A134=0,"",Eksplikatsioon!A134)</f>
        <v>04</v>
      </c>
      <c r="B132" s="56" t="str">
        <f>IF(Eksplikatsioon!B134=0,"",Eksplikatsioon!B134)</f>
        <v>417</v>
      </c>
      <c r="C132" s="23" t="str">
        <f>IF(Eksplikatsioon!C134=0,"",Eksplikatsioon!C134)</f>
        <v>ÜÜRITAV PIND</v>
      </c>
      <c r="D132" s="23" t="str">
        <f>IF(Eksplikatsioon!D134=0,"",Eksplikatsioon!D134)</f>
        <v>Kabinet/Büroo</v>
      </c>
      <c r="E132" s="54">
        <f>IF(Eksplikatsioon!F134=0,"",Eksplikatsioon!F134)</f>
        <v>14.5</v>
      </c>
      <c r="F132" s="23" t="str">
        <f>IF(Eksplikatsioon!H134=0,"",Eksplikatsioon!H134)</f>
        <v/>
      </c>
      <c r="G132" s="23" t="str">
        <f>IF(Eksplikatsioon!J134=0,"",Eksplikatsioon!J134)</f>
        <v>Ainukasutuses pind</v>
      </c>
      <c r="H132" s="23" t="str">
        <f>IF(Eksplikatsioon!K134=0,"",Eksplikatsioon!K134)</f>
        <v>Tööinspektsioon</v>
      </c>
      <c r="I132" s="23" t="str">
        <f>IF(Eksplikatsioon!L134=0,"",Eksplikatsioon!L134)</f>
        <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x14ac:dyDescent="0.25">
      <c r="A133" s="23" t="str">
        <f>IF(Eksplikatsioon!A135=0,"",Eksplikatsioon!A135)</f>
        <v>04</v>
      </c>
      <c r="B133" s="56" t="str">
        <f>IF(Eksplikatsioon!B135=0,"",Eksplikatsioon!B135)</f>
        <v>418</v>
      </c>
      <c r="C133" s="23" t="str">
        <f>IF(Eksplikatsioon!C135=0,"",Eksplikatsioon!C135)</f>
        <v>ÜÜRITAV PIND</v>
      </c>
      <c r="D133" s="23" t="str">
        <f>IF(Eksplikatsioon!D135=0,"",Eksplikatsioon!D135)</f>
        <v>Nõupidamise ruum</v>
      </c>
      <c r="E133" s="54">
        <f>IF(Eksplikatsioon!F135=0,"",Eksplikatsioon!F135)</f>
        <v>8.4</v>
      </c>
      <c r="F133" s="23" t="str">
        <f>IF(Eksplikatsioon!H135=0,"",Eksplikatsioon!H135)</f>
        <v>Võimalik broneerida kõigil asutustel</v>
      </c>
      <c r="G133" s="23" t="str">
        <f>IF(Eksplikatsioon!J135=0,"",Eksplikatsioon!J135)</f>
        <v>Ainukasutuses pind</v>
      </c>
      <c r="H133" s="23" t="str">
        <f>IF(Eksplikatsioon!K135=0,"",Eksplikatsioon!K135)</f>
        <v>Rahandusministeerium</v>
      </c>
      <c r="I133" s="23" t="str">
        <f>IF(Eksplikatsioon!L135=0,"",Eksplikatsioon!L135)</f>
        <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x14ac:dyDescent="0.25">
      <c r="A134" s="23" t="str">
        <f>IF(Eksplikatsioon!A136=0,"",Eksplikatsioon!A136)</f>
        <v>04</v>
      </c>
      <c r="B134" s="56" t="str">
        <f>IF(Eksplikatsioon!B136=0,"",Eksplikatsioon!B136)</f>
        <v>419</v>
      </c>
      <c r="C134" s="23" t="str">
        <f>IF(Eksplikatsioon!C136=0,"",Eksplikatsioon!C136)</f>
        <v>ÜÜRITAV PIND</v>
      </c>
      <c r="D134" s="23" t="str">
        <f>IF(Eksplikatsioon!D136=0,"",Eksplikatsioon!D136)</f>
        <v>Koridor</v>
      </c>
      <c r="E134" s="54">
        <f>IF(Eksplikatsioon!F136=0,"",Eksplikatsioon!F136)</f>
        <v>5</v>
      </c>
      <c r="F134" s="23" t="str">
        <f>IF(Eksplikatsioon!H136=0,"",Eksplikatsioon!H136)</f>
        <v/>
      </c>
      <c r="G134" s="23" t="str">
        <f>IF(Eksplikatsioon!J136=0,"",Eksplikatsioon!J136)</f>
        <v>Ühiskasutuses hoone pind</v>
      </c>
      <c r="H134" s="23" t="str">
        <f>IF(Eksplikatsioon!K136=0,"",Eksplikatsioon!K136)</f>
        <v/>
      </c>
      <c r="I134" s="23" t="str">
        <f>IF(Eksplikatsioon!L136=0,"",Eksplikatsioon!L136)</f>
        <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row>
    <row r="135" spans="1:47" x14ac:dyDescent="0.25">
      <c r="A135" s="23" t="str">
        <f>IF(Eksplikatsioon!A137=0,"",Eksplikatsioon!A137)</f>
        <v>04</v>
      </c>
      <c r="B135" s="56" t="str">
        <f>IF(Eksplikatsioon!B137=0,"",Eksplikatsioon!B137)</f>
        <v>419a</v>
      </c>
      <c r="C135" s="23" t="str">
        <f>IF(Eksplikatsioon!C137=0,"",Eksplikatsioon!C137)</f>
        <v>ÜÜRITAV PIND</v>
      </c>
      <c r="D135" s="23" t="str">
        <f>IF(Eksplikatsioon!D137=0,"",Eksplikatsioon!D137)</f>
        <v>Eesruum</v>
      </c>
      <c r="E135" s="54">
        <f>IF(Eksplikatsioon!F137=0,"",Eksplikatsioon!F137)</f>
        <v>4</v>
      </c>
      <c r="F135" s="23" t="str">
        <f>IF(Eksplikatsioon!H137=0,"",Eksplikatsioon!H137)</f>
        <v/>
      </c>
      <c r="G135" s="23" t="str">
        <f>IF(Eksplikatsioon!J137=0,"",Eksplikatsioon!J137)</f>
        <v>Ühiskasutuses hoone pind</v>
      </c>
      <c r="H135" s="23" t="str">
        <f>IF(Eksplikatsioon!K137=0,"",Eksplikatsioon!K137)</f>
        <v/>
      </c>
      <c r="I135" s="23" t="str">
        <f>IF(Eksplikatsioon!L137=0,"",Eksplikatsioon!L137)</f>
        <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x14ac:dyDescent="0.25">
      <c r="A136" s="23" t="str">
        <f>IF(Eksplikatsioon!A138=0,"",Eksplikatsioon!A138)</f>
        <v>04</v>
      </c>
      <c r="B136" s="56" t="str">
        <f>IF(Eksplikatsioon!B138=0,"",Eksplikatsioon!B138)</f>
        <v>420</v>
      </c>
      <c r="C136" s="23" t="str">
        <f>IF(Eksplikatsioon!C138=0,"",Eksplikatsioon!C138)</f>
        <v>ÜÜRITAV PIND</v>
      </c>
      <c r="D136" s="23" t="str">
        <f>IF(Eksplikatsioon!D138=0,"",Eksplikatsioon!D138)</f>
        <v>WC</v>
      </c>
      <c r="E136" s="54">
        <f>IF(Eksplikatsioon!F138=0,"",Eksplikatsioon!F138)</f>
        <v>2.1</v>
      </c>
      <c r="F136" s="23" t="str">
        <f>IF(Eksplikatsioon!H138=0,"",Eksplikatsioon!H138)</f>
        <v/>
      </c>
      <c r="G136" s="23" t="str">
        <f>IF(Eksplikatsioon!J138=0,"",Eksplikatsioon!J138)</f>
        <v>Ühiskasutuses hoone pind</v>
      </c>
      <c r="H136" s="23" t="str">
        <f>IF(Eksplikatsioon!K138=0,"",Eksplikatsioon!K138)</f>
        <v/>
      </c>
      <c r="I136" s="23" t="str">
        <f>IF(Eksplikatsioon!L138=0,"",Eksplikatsioon!L138)</f>
        <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x14ac:dyDescent="0.25">
      <c r="A137" s="23" t="str">
        <f>IF(Eksplikatsioon!A139=0,"",Eksplikatsioon!A139)</f>
        <v>04</v>
      </c>
      <c r="B137" s="56" t="str">
        <f>IF(Eksplikatsioon!B139=0,"",Eksplikatsioon!B139)</f>
        <v>421</v>
      </c>
      <c r="C137" s="23" t="str">
        <f>IF(Eksplikatsioon!C139=0,"",Eksplikatsioon!C139)</f>
        <v>ÜÜRITAV PIND</v>
      </c>
      <c r="D137" s="23" t="str">
        <f>IF(Eksplikatsioon!D139=0,"",Eksplikatsioon!D139)</f>
        <v>WC</v>
      </c>
      <c r="E137" s="54">
        <f>IF(Eksplikatsioon!F139=0,"",Eksplikatsioon!F139)</f>
        <v>2</v>
      </c>
      <c r="F137" s="23" t="str">
        <f>IF(Eksplikatsioon!H139=0,"",Eksplikatsioon!H139)</f>
        <v/>
      </c>
      <c r="G137" s="23" t="str">
        <f>IF(Eksplikatsioon!J139=0,"",Eksplikatsioon!J139)</f>
        <v>Ühiskasutuses hoone pind</v>
      </c>
      <c r="H137" s="23" t="str">
        <f>IF(Eksplikatsioon!K139=0,"",Eksplikatsioon!K139)</f>
        <v/>
      </c>
      <c r="I137" s="23" t="str">
        <f>IF(Eksplikatsioon!L139=0,"",Eksplikatsioon!L139)</f>
        <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x14ac:dyDescent="0.25">
      <c r="A138" s="23" t="str">
        <f>IF(Eksplikatsioon!A140=0,"",Eksplikatsioon!A140)</f>
        <v>04</v>
      </c>
      <c r="B138" s="56" t="str">
        <f>IF(Eksplikatsioon!B140=0,"",Eksplikatsioon!B140)</f>
        <v>423</v>
      </c>
      <c r="C138" s="23" t="str">
        <f>IF(Eksplikatsioon!C140=0,"",Eksplikatsioon!C140)</f>
        <v>VERTIKAALSETE ÜHENDUSTEEDE PIND</v>
      </c>
      <c r="D138" s="23" t="str">
        <f>IF(Eksplikatsioon!D140=0,"",Eksplikatsioon!D140)</f>
        <v>Trepp/Trepikoda</v>
      </c>
      <c r="E138" s="54">
        <f>IF(Eksplikatsioon!F140=0,"",Eksplikatsioon!F140)</f>
        <v>15.1</v>
      </c>
      <c r="F138" s="23" t="str">
        <f>IF(Eksplikatsioon!H140=0,"",Eksplikatsioon!H140)</f>
        <v/>
      </c>
      <c r="G138" s="23" t="str">
        <f>IF(Eksplikatsioon!J140=0,"",Eksplikatsioon!J140)</f>
        <v/>
      </c>
      <c r="H138" s="23" t="str">
        <f>IF(Eksplikatsioon!K140=0,"",Eksplikatsioon!K140)</f>
        <v/>
      </c>
      <c r="I138" s="23" t="str">
        <f>IF(Eksplikatsioon!L140=0,"",Eksplikatsioon!L140)</f>
        <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row>
    <row r="139" spans="1:47" x14ac:dyDescent="0.25">
      <c r="A139" s="23" t="str">
        <f>IF(Eksplikatsioon!A141=0,"",Eksplikatsioon!A141)</f>
        <v>05</v>
      </c>
      <c r="B139" s="56" t="str">
        <f>IF(Eksplikatsioon!B141=0,"",Eksplikatsioon!B141)</f>
        <v>501</v>
      </c>
      <c r="C139" s="23" t="str">
        <f>IF(Eksplikatsioon!C141=0,"",Eksplikatsioon!C141)</f>
        <v>VERTIKAALSETE ÜHENDUSTEEDE PIND</v>
      </c>
      <c r="D139" s="23" t="str">
        <f>IF(Eksplikatsioon!D141=0,"",Eksplikatsioon!D141)</f>
        <v>Lift</v>
      </c>
      <c r="E139" s="54">
        <f>IF(Eksplikatsioon!F141=0,"",Eksplikatsioon!F141)</f>
        <v>4.0999999999999996</v>
      </c>
      <c r="F139" s="23" t="str">
        <f>IF(Eksplikatsioon!H141=0,"",Eksplikatsioon!H141)</f>
        <v/>
      </c>
      <c r="G139" s="23" t="str">
        <f>IF(Eksplikatsioon!J141=0,"",Eksplikatsioon!J141)</f>
        <v/>
      </c>
      <c r="H139" s="23" t="str">
        <f>IF(Eksplikatsioon!K141=0,"",Eksplikatsioon!K141)</f>
        <v/>
      </c>
      <c r="I139" s="23" t="str">
        <f>IF(Eksplikatsioon!L141=0,"",Eksplikatsioon!L141)</f>
        <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x14ac:dyDescent="0.25">
      <c r="A140" s="23" t="str">
        <f>IF(Eksplikatsioon!A142=0,"",Eksplikatsioon!A142)</f>
        <v>05</v>
      </c>
      <c r="B140" s="56" t="str">
        <f>IF(Eksplikatsioon!B142=0,"",Eksplikatsioon!B142)</f>
        <v>502</v>
      </c>
      <c r="C140" s="23" t="str">
        <f>IF(Eksplikatsioon!C142=0,"",Eksplikatsioon!C142)</f>
        <v>TEHNOPIND</v>
      </c>
      <c r="D140" s="23" t="str">
        <f>IF(Eksplikatsioon!D142=0,"",Eksplikatsioon!D142)</f>
        <v>Vent ruum</v>
      </c>
      <c r="E140" s="54">
        <f>IF(Eksplikatsioon!F142=0,"",Eksplikatsioon!F142)</f>
        <v>58.1</v>
      </c>
      <c r="F140" s="23" t="str">
        <f>IF(Eksplikatsioon!H142=0,"",Eksplikatsioon!H142)</f>
        <v/>
      </c>
      <c r="G140" s="23" t="str">
        <f>IF(Eksplikatsioon!J142=0,"",Eksplikatsioon!J142)</f>
        <v/>
      </c>
      <c r="H140" s="23" t="str">
        <f>IF(Eksplikatsioon!K142=0,"",Eksplikatsioon!K142)</f>
        <v/>
      </c>
      <c r="I140" s="23" t="str">
        <f>IF(Eksplikatsioon!L142=0,"",Eksplikatsioon!L142)</f>
        <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x14ac:dyDescent="0.25">
      <c r="A141" s="23" t="str">
        <f>IF(Eksplikatsioon!A143=0,"",Eksplikatsioon!A143)</f>
        <v/>
      </c>
      <c r="B141" s="56" t="str">
        <f>IF(Eksplikatsioon!B143=0,"",Eksplikatsioon!B143)</f>
        <v/>
      </c>
      <c r="C141" s="23" t="str">
        <f>IF(Eksplikatsioon!C143=0,"",Eksplikatsioon!C143)</f>
        <v/>
      </c>
      <c r="D141" s="23" t="str">
        <f>IF(Eksplikatsioon!D143=0,"",Eksplikatsioon!D143)</f>
        <v/>
      </c>
      <c r="E141" s="54" t="str">
        <f>IF(Eksplikatsioon!F143=0,"",Eksplikatsioon!F143)</f>
        <v/>
      </c>
      <c r="F141" s="23" t="str">
        <f>IF(Eksplikatsioon!H143=0,"",Eksplikatsioon!H143)</f>
        <v/>
      </c>
      <c r="G141" s="23" t="str">
        <f>IF(Eksplikatsioon!J143=0,"",Eksplikatsioon!J143)</f>
        <v/>
      </c>
      <c r="H141" s="23" t="str">
        <f>IF(Eksplikatsioon!K143=0,"",Eksplikatsioon!K143)</f>
        <v/>
      </c>
      <c r="I141" s="23" t="str">
        <f>IF(Eksplikatsioon!L143=0,"",Eksplikatsioon!L143)</f>
        <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x14ac:dyDescent="0.25">
      <c r="A142" s="23" t="str">
        <f>IF(Eksplikatsioon!A144=0,"",Eksplikatsioon!A144)</f>
        <v/>
      </c>
      <c r="B142" s="56" t="str">
        <f>IF(Eksplikatsioon!B144=0,"",Eksplikatsioon!B144)</f>
        <v/>
      </c>
      <c r="C142" s="23" t="str">
        <f>IF(Eksplikatsioon!C144=0,"",Eksplikatsioon!C144)</f>
        <v/>
      </c>
      <c r="D142" s="23" t="str">
        <f>IF(Eksplikatsioon!D144=0,"",Eksplikatsioon!D144)</f>
        <v/>
      </c>
      <c r="E142" s="54" t="str">
        <f>IF(Eksplikatsioon!F144=0,"",Eksplikatsioon!F144)</f>
        <v/>
      </c>
      <c r="F142" s="23" t="str">
        <f>IF(Eksplikatsioon!H144=0,"",Eksplikatsioon!H144)</f>
        <v/>
      </c>
      <c r="G142" s="23" t="str">
        <f>IF(Eksplikatsioon!J144=0,"",Eksplikatsioon!J144)</f>
        <v/>
      </c>
      <c r="H142" s="23" t="str">
        <f>IF(Eksplikatsioon!K144=0,"",Eksplikatsioon!K144)</f>
        <v/>
      </c>
      <c r="I142" s="23" t="str">
        <f>IF(Eksplikatsioon!L144=0,"",Eksplikatsioon!L144)</f>
        <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x14ac:dyDescent="0.25">
      <c r="A143" s="23" t="str">
        <f>IF(Eksplikatsioon!A145=0,"",Eksplikatsioon!A145)</f>
        <v/>
      </c>
      <c r="B143" s="56" t="str">
        <f>IF(Eksplikatsioon!B145=0,"",Eksplikatsioon!B145)</f>
        <v/>
      </c>
      <c r="C143" s="23" t="str">
        <f>IF(Eksplikatsioon!C145=0,"",Eksplikatsioon!C145)</f>
        <v/>
      </c>
      <c r="D143" s="23" t="str">
        <f>IF(Eksplikatsioon!D145=0,"",Eksplikatsioon!D145)</f>
        <v/>
      </c>
      <c r="E143" s="54" t="str">
        <f>IF(Eksplikatsioon!F145=0,"",Eksplikatsioon!F145)</f>
        <v/>
      </c>
      <c r="F143" s="23" t="str">
        <f>IF(Eksplikatsioon!H145=0,"",Eksplikatsioon!H145)</f>
        <v/>
      </c>
      <c r="G143" s="23" t="str">
        <f>IF(Eksplikatsioon!J145=0,"",Eksplikatsioon!J145)</f>
        <v/>
      </c>
      <c r="H143" s="23" t="str">
        <f>IF(Eksplikatsioon!K145=0,"",Eksplikatsioon!K145)</f>
        <v/>
      </c>
      <c r="I143" s="23" t="str">
        <f>IF(Eksplikatsioon!L145=0,"",Eksplikatsioon!L145)</f>
        <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x14ac:dyDescent="0.25">
      <c r="A144" s="23" t="str">
        <f>IF(Eksplikatsioon!A146=0,"",Eksplikatsioon!A146)</f>
        <v/>
      </c>
      <c r="B144" s="56" t="str">
        <f>IF(Eksplikatsioon!B146=0,"",Eksplikatsioon!B146)</f>
        <v/>
      </c>
      <c r="C144" s="23" t="str">
        <f>IF(Eksplikatsioon!C146=0,"",Eksplikatsioon!C146)</f>
        <v/>
      </c>
      <c r="D144" s="23" t="str">
        <f>IF(Eksplikatsioon!D146=0,"",Eksplikatsioon!D146)</f>
        <v/>
      </c>
      <c r="E144" s="54" t="str">
        <f>IF(Eksplikatsioon!F146=0,"",Eksplikatsioon!F146)</f>
        <v/>
      </c>
      <c r="F144" s="23" t="str">
        <f>IF(Eksplikatsioon!H146=0,"",Eksplikatsioon!H146)</f>
        <v/>
      </c>
      <c r="G144" s="23" t="str">
        <f>IF(Eksplikatsioon!J146=0,"",Eksplikatsioon!J146)</f>
        <v/>
      </c>
      <c r="H144" s="23" t="str">
        <f>IF(Eksplikatsioon!K146=0,"",Eksplikatsioon!K146)</f>
        <v/>
      </c>
      <c r="I144" s="23" t="str">
        <f>IF(Eksplikatsioon!L146=0,"",Eksplikatsioon!L146)</f>
        <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x14ac:dyDescent="0.25">
      <c r="A145" s="23" t="str">
        <f>IF(Eksplikatsioon!A147=0,"",Eksplikatsioon!A147)</f>
        <v/>
      </c>
      <c r="B145" s="56" t="str">
        <f>IF(Eksplikatsioon!B147=0,"",Eksplikatsioon!B147)</f>
        <v/>
      </c>
      <c r="C145" s="23" t="str">
        <f>IF(Eksplikatsioon!C147=0,"",Eksplikatsioon!C147)</f>
        <v/>
      </c>
      <c r="D145" s="23" t="str">
        <f>IF(Eksplikatsioon!D147=0,"",Eksplikatsioon!D147)</f>
        <v/>
      </c>
      <c r="E145" s="54" t="str">
        <f>IF(Eksplikatsioon!F147=0,"",Eksplikatsioon!F147)</f>
        <v/>
      </c>
      <c r="F145" s="23" t="str">
        <f>IF(Eksplikatsioon!H147=0,"",Eksplikatsioon!H147)</f>
        <v/>
      </c>
      <c r="G145" s="23" t="str">
        <f>IF(Eksplikatsioon!J147=0,"",Eksplikatsioon!J147)</f>
        <v/>
      </c>
      <c r="H145" s="23" t="str">
        <f>IF(Eksplikatsioon!K147=0,"",Eksplikatsioon!K147)</f>
        <v/>
      </c>
      <c r="I145" s="23" t="str">
        <f>IF(Eksplikatsioon!L147=0,"",Eksplikatsioon!L147)</f>
        <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x14ac:dyDescent="0.25">
      <c r="A146" s="23" t="str">
        <f>IF(Eksplikatsioon!A148=0,"",Eksplikatsioon!A148)</f>
        <v/>
      </c>
      <c r="B146" s="56" t="str">
        <f>IF(Eksplikatsioon!B148=0,"",Eksplikatsioon!B148)</f>
        <v/>
      </c>
      <c r="C146" s="23" t="str">
        <f>IF(Eksplikatsioon!C148=0,"",Eksplikatsioon!C148)</f>
        <v/>
      </c>
      <c r="D146" s="23" t="str">
        <f>IF(Eksplikatsioon!D148=0,"",Eksplikatsioon!D148)</f>
        <v/>
      </c>
      <c r="E146" s="54" t="str">
        <f>IF(Eksplikatsioon!F148=0,"",Eksplikatsioon!F148)</f>
        <v/>
      </c>
      <c r="F146" s="23" t="str">
        <f>IF(Eksplikatsioon!H148=0,"",Eksplikatsioon!H148)</f>
        <v/>
      </c>
      <c r="G146" s="23" t="str">
        <f>IF(Eksplikatsioon!J148=0,"",Eksplikatsioon!J148)</f>
        <v/>
      </c>
      <c r="H146" s="23" t="str">
        <f>IF(Eksplikatsioon!K148=0,"",Eksplikatsioon!K148)</f>
        <v/>
      </c>
      <c r="I146" s="23" t="str">
        <f>IF(Eksplikatsioon!L148=0,"",Eksplikatsioon!L148)</f>
        <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x14ac:dyDescent="0.25">
      <c r="A147" s="23" t="str">
        <f>IF(Eksplikatsioon!A149=0,"",Eksplikatsioon!A149)</f>
        <v/>
      </c>
      <c r="B147" s="56" t="str">
        <f>IF(Eksplikatsioon!B149=0,"",Eksplikatsioon!B149)</f>
        <v/>
      </c>
      <c r="C147" s="23" t="str">
        <f>IF(Eksplikatsioon!C149=0,"",Eksplikatsioon!C149)</f>
        <v/>
      </c>
      <c r="D147" s="23" t="str">
        <f>IF(Eksplikatsioon!D149=0,"",Eksplikatsioon!D149)</f>
        <v/>
      </c>
      <c r="E147" s="54" t="str">
        <f>IF(Eksplikatsioon!F149=0,"",Eksplikatsioon!F149)</f>
        <v/>
      </c>
      <c r="F147" s="23" t="str">
        <f>IF(Eksplikatsioon!H149=0,"",Eksplikatsioon!H149)</f>
        <v/>
      </c>
      <c r="G147" s="23" t="str">
        <f>IF(Eksplikatsioon!J149=0,"",Eksplikatsioon!J149)</f>
        <v/>
      </c>
      <c r="H147" s="23" t="str">
        <f>IF(Eksplikatsioon!K149=0,"",Eksplikatsioon!K149)</f>
        <v/>
      </c>
      <c r="I147" s="23" t="str">
        <f>IF(Eksplikatsioon!L149=0,"",Eksplikatsioon!L149)</f>
        <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x14ac:dyDescent="0.25">
      <c r="A148" s="23" t="str">
        <f>IF(Eksplikatsioon!A150=0,"",Eksplikatsioon!A150)</f>
        <v/>
      </c>
      <c r="B148" s="56" t="str">
        <f>IF(Eksplikatsioon!B150=0,"",Eksplikatsioon!B150)</f>
        <v/>
      </c>
      <c r="C148" s="23" t="str">
        <f>IF(Eksplikatsioon!C150=0,"",Eksplikatsioon!C150)</f>
        <v/>
      </c>
      <c r="D148" s="23" t="str">
        <f>IF(Eksplikatsioon!D150=0,"",Eksplikatsioon!D150)</f>
        <v/>
      </c>
      <c r="E148" s="54" t="str">
        <f>IF(Eksplikatsioon!F150=0,"",Eksplikatsioon!F150)</f>
        <v/>
      </c>
      <c r="F148" s="23" t="str">
        <f>IF(Eksplikatsioon!H150=0,"",Eksplikatsioon!H150)</f>
        <v/>
      </c>
      <c r="G148" s="23" t="str">
        <f>IF(Eksplikatsioon!J150=0,"",Eksplikatsioon!J150)</f>
        <v/>
      </c>
      <c r="H148" s="23" t="str">
        <f>IF(Eksplikatsioon!K150=0,"",Eksplikatsioon!K150)</f>
        <v/>
      </c>
      <c r="I148" s="23" t="str">
        <f>IF(Eksplikatsioon!L150=0,"",Eksplikatsioon!L150)</f>
        <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x14ac:dyDescent="0.25">
      <c r="A149" s="23" t="str">
        <f>IF(Eksplikatsioon!A151=0,"",Eksplikatsioon!A151)</f>
        <v/>
      </c>
      <c r="B149" s="56" t="str">
        <f>IF(Eksplikatsioon!B151=0,"",Eksplikatsioon!B151)</f>
        <v/>
      </c>
      <c r="C149" s="23" t="str">
        <f>IF(Eksplikatsioon!C151=0,"",Eksplikatsioon!C151)</f>
        <v/>
      </c>
      <c r="D149" s="23" t="str">
        <f>IF(Eksplikatsioon!D151=0,"",Eksplikatsioon!D151)</f>
        <v/>
      </c>
      <c r="E149" s="54" t="str">
        <f>IF(Eksplikatsioon!F151=0,"",Eksplikatsioon!F151)</f>
        <v/>
      </c>
      <c r="F149" s="23" t="str">
        <f>IF(Eksplikatsioon!H151=0,"",Eksplikatsioon!H151)</f>
        <v/>
      </c>
      <c r="G149" s="23" t="str">
        <f>IF(Eksplikatsioon!J151=0,"",Eksplikatsioon!J151)</f>
        <v/>
      </c>
      <c r="H149" s="23" t="str">
        <f>IF(Eksplikatsioon!K151=0,"",Eksplikatsioon!K151)</f>
        <v/>
      </c>
      <c r="I149" s="23" t="str">
        <f>IF(Eksplikatsioon!L151=0,"",Eksplikatsioon!L151)</f>
        <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row>
    <row r="150" spans="1:47" x14ac:dyDescent="0.25">
      <c r="A150" s="23" t="str">
        <f>IF(Eksplikatsioon!A152=0,"",Eksplikatsioon!A152)</f>
        <v/>
      </c>
      <c r="B150" s="56" t="str">
        <f>IF(Eksplikatsioon!B152=0,"",Eksplikatsioon!B152)</f>
        <v/>
      </c>
      <c r="C150" s="23" t="str">
        <f>IF(Eksplikatsioon!C152=0,"",Eksplikatsioon!C152)</f>
        <v/>
      </c>
      <c r="D150" s="23" t="str">
        <f>IF(Eksplikatsioon!D152=0,"",Eksplikatsioon!D152)</f>
        <v/>
      </c>
      <c r="E150" s="54" t="str">
        <f>IF(Eksplikatsioon!F152=0,"",Eksplikatsioon!F152)</f>
        <v/>
      </c>
      <c r="F150" s="23" t="str">
        <f>IF(Eksplikatsioon!H152=0,"",Eksplikatsioon!H152)</f>
        <v/>
      </c>
      <c r="G150" s="23" t="str">
        <f>IF(Eksplikatsioon!J152=0,"",Eksplikatsioon!J152)</f>
        <v/>
      </c>
      <c r="H150" s="23" t="str">
        <f>IF(Eksplikatsioon!K152=0,"",Eksplikatsioon!K152)</f>
        <v/>
      </c>
      <c r="I150" s="23" t="str">
        <f>IF(Eksplikatsioon!L152=0,"",Eksplikatsioon!L152)</f>
        <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x14ac:dyDescent="0.25">
      <c r="A151" s="23" t="str">
        <f>IF(Eksplikatsioon!A153=0,"",Eksplikatsioon!A153)</f>
        <v/>
      </c>
      <c r="B151" s="56" t="str">
        <f>IF(Eksplikatsioon!B153=0,"",Eksplikatsioon!B153)</f>
        <v/>
      </c>
      <c r="C151" s="23" t="str">
        <f>IF(Eksplikatsioon!C153=0,"",Eksplikatsioon!C153)</f>
        <v/>
      </c>
      <c r="D151" s="23" t="str">
        <f>IF(Eksplikatsioon!D153=0,"",Eksplikatsioon!D153)</f>
        <v/>
      </c>
      <c r="E151" s="54" t="str">
        <f>IF(Eksplikatsioon!F153=0,"",Eksplikatsioon!F153)</f>
        <v/>
      </c>
      <c r="F151" s="23" t="str">
        <f>IF(Eksplikatsioon!H153=0,"",Eksplikatsioon!H153)</f>
        <v/>
      </c>
      <c r="G151" s="23" t="str">
        <f>IF(Eksplikatsioon!J153=0,"",Eksplikatsioon!J153)</f>
        <v/>
      </c>
      <c r="H151" s="23" t="str">
        <f>IF(Eksplikatsioon!K153=0,"",Eksplikatsioon!K153)</f>
        <v/>
      </c>
      <c r="I151" s="23" t="str">
        <f>IF(Eksplikatsioon!L153=0,"",Eksplikatsioon!L153)</f>
        <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row>
    <row r="152" spans="1:47" x14ac:dyDescent="0.25">
      <c r="A152" s="23" t="str">
        <f>IF(Eksplikatsioon!A154=0,"",Eksplikatsioon!A154)</f>
        <v/>
      </c>
      <c r="B152" s="56" t="str">
        <f>IF(Eksplikatsioon!B154=0,"",Eksplikatsioon!B154)</f>
        <v/>
      </c>
      <c r="C152" s="23" t="str">
        <f>IF(Eksplikatsioon!C154=0,"",Eksplikatsioon!C154)</f>
        <v/>
      </c>
      <c r="D152" s="23" t="str">
        <f>IF(Eksplikatsioon!D154=0,"",Eksplikatsioon!D154)</f>
        <v/>
      </c>
      <c r="E152" s="54" t="str">
        <f>IF(Eksplikatsioon!F154=0,"",Eksplikatsioon!F154)</f>
        <v/>
      </c>
      <c r="F152" s="23" t="str">
        <f>IF(Eksplikatsioon!H154=0,"",Eksplikatsioon!H154)</f>
        <v/>
      </c>
      <c r="G152" s="23" t="str">
        <f>IF(Eksplikatsioon!J154=0,"",Eksplikatsioon!J154)</f>
        <v/>
      </c>
      <c r="H152" s="23" t="str">
        <f>IF(Eksplikatsioon!K154=0,"",Eksplikatsioon!K154)</f>
        <v/>
      </c>
      <c r="I152" s="23" t="str">
        <f>IF(Eksplikatsioon!L154=0,"",Eksplikatsioon!L154)</f>
        <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x14ac:dyDescent="0.25">
      <c r="A153" s="23" t="str">
        <f>IF(Eksplikatsioon!A155=0,"",Eksplikatsioon!A155)</f>
        <v/>
      </c>
      <c r="B153" s="56" t="str">
        <f>IF(Eksplikatsioon!B155=0,"",Eksplikatsioon!B155)</f>
        <v/>
      </c>
      <c r="C153" s="23" t="str">
        <f>IF(Eksplikatsioon!C155=0,"",Eksplikatsioon!C155)</f>
        <v/>
      </c>
      <c r="D153" s="23" t="str">
        <f>IF(Eksplikatsioon!D155=0,"",Eksplikatsioon!D155)</f>
        <v/>
      </c>
      <c r="E153" s="54" t="str">
        <f>IF(Eksplikatsioon!F155=0,"",Eksplikatsioon!F155)</f>
        <v/>
      </c>
      <c r="F153" s="23" t="str">
        <f>IF(Eksplikatsioon!H155=0,"",Eksplikatsioon!H155)</f>
        <v/>
      </c>
      <c r="G153" s="23" t="str">
        <f>IF(Eksplikatsioon!J155=0,"",Eksplikatsioon!J155)</f>
        <v/>
      </c>
      <c r="H153" s="23" t="str">
        <f>IF(Eksplikatsioon!K155=0,"",Eksplikatsioon!K155)</f>
        <v/>
      </c>
      <c r="I153" s="23" t="str">
        <f>IF(Eksplikatsioon!L155=0,"",Eksplikatsioon!L155)</f>
        <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row>
    <row r="154" spans="1:47" x14ac:dyDescent="0.25">
      <c r="A154" s="23" t="str">
        <f>IF(Eksplikatsioon!A156=0,"",Eksplikatsioon!A156)</f>
        <v/>
      </c>
      <c r="B154" s="56" t="str">
        <f>IF(Eksplikatsioon!B156=0,"",Eksplikatsioon!B156)</f>
        <v/>
      </c>
      <c r="C154" s="23" t="str">
        <f>IF(Eksplikatsioon!C156=0,"",Eksplikatsioon!C156)</f>
        <v/>
      </c>
      <c r="D154" s="23" t="str">
        <f>IF(Eksplikatsioon!D156=0,"",Eksplikatsioon!D156)</f>
        <v/>
      </c>
      <c r="E154" s="54" t="str">
        <f>IF(Eksplikatsioon!F156=0,"",Eksplikatsioon!F156)</f>
        <v/>
      </c>
      <c r="F154" s="23" t="str">
        <f>IF(Eksplikatsioon!H156=0,"",Eksplikatsioon!H156)</f>
        <v/>
      </c>
      <c r="G154" s="23" t="str">
        <f>IF(Eksplikatsioon!J156=0,"",Eksplikatsioon!J156)</f>
        <v/>
      </c>
      <c r="H154" s="23" t="str">
        <f>IF(Eksplikatsioon!K156=0,"",Eksplikatsioon!K156)</f>
        <v/>
      </c>
      <c r="I154" s="23" t="str">
        <f>IF(Eksplikatsioon!L156=0,"",Eksplikatsioon!L156)</f>
        <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x14ac:dyDescent="0.25">
      <c r="A155" s="23" t="str">
        <f>IF(Eksplikatsioon!A157=0,"",Eksplikatsioon!A157)</f>
        <v/>
      </c>
      <c r="B155" s="56" t="str">
        <f>IF(Eksplikatsioon!B157=0,"",Eksplikatsioon!B157)</f>
        <v/>
      </c>
      <c r="C155" s="23" t="str">
        <f>IF(Eksplikatsioon!C157=0,"",Eksplikatsioon!C157)</f>
        <v/>
      </c>
      <c r="D155" s="23" t="str">
        <f>IF(Eksplikatsioon!D157=0,"",Eksplikatsioon!D157)</f>
        <v/>
      </c>
      <c r="E155" s="54" t="str">
        <f>IF(Eksplikatsioon!F157=0,"",Eksplikatsioon!F157)</f>
        <v/>
      </c>
      <c r="F155" s="23" t="str">
        <f>IF(Eksplikatsioon!H157=0,"",Eksplikatsioon!H157)</f>
        <v/>
      </c>
      <c r="G155" s="23" t="str">
        <f>IF(Eksplikatsioon!J157=0,"",Eksplikatsioon!J157)</f>
        <v/>
      </c>
      <c r="H155" s="23" t="str">
        <f>IF(Eksplikatsioon!K157=0,"",Eksplikatsioon!K157)</f>
        <v/>
      </c>
      <c r="I155" s="23" t="str">
        <f>IF(Eksplikatsioon!L157=0,"",Eksplikatsioon!L157)</f>
        <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row>
    <row r="156" spans="1:47" x14ac:dyDescent="0.25">
      <c r="A156" s="23" t="str">
        <f>IF(Eksplikatsioon!A158=0,"",Eksplikatsioon!A158)</f>
        <v/>
      </c>
      <c r="B156" s="56" t="str">
        <f>IF(Eksplikatsioon!B158=0,"",Eksplikatsioon!B158)</f>
        <v/>
      </c>
      <c r="C156" s="23" t="str">
        <f>IF(Eksplikatsioon!C158=0,"",Eksplikatsioon!C158)</f>
        <v/>
      </c>
      <c r="D156" s="23" t="str">
        <f>IF(Eksplikatsioon!D158=0,"",Eksplikatsioon!D158)</f>
        <v/>
      </c>
      <c r="E156" s="54" t="str">
        <f>IF(Eksplikatsioon!F158=0,"",Eksplikatsioon!F158)</f>
        <v/>
      </c>
      <c r="F156" s="23" t="str">
        <f>IF(Eksplikatsioon!H158=0,"",Eksplikatsioon!H158)</f>
        <v/>
      </c>
      <c r="G156" s="23" t="str">
        <f>IF(Eksplikatsioon!J158=0,"",Eksplikatsioon!J158)</f>
        <v/>
      </c>
      <c r="H156" s="23" t="str">
        <f>IF(Eksplikatsioon!K158=0,"",Eksplikatsioon!K158)</f>
        <v/>
      </c>
      <c r="I156" s="23" t="str">
        <f>IF(Eksplikatsioon!L158=0,"",Eksplikatsioon!L158)</f>
        <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row>
    <row r="157" spans="1:47" x14ac:dyDescent="0.25">
      <c r="A157" s="23" t="str">
        <f>IF(Eksplikatsioon!A159=0,"",Eksplikatsioon!A159)</f>
        <v/>
      </c>
      <c r="B157" s="56" t="str">
        <f>IF(Eksplikatsioon!B159=0,"",Eksplikatsioon!B159)</f>
        <v/>
      </c>
      <c r="C157" s="23" t="str">
        <f>IF(Eksplikatsioon!C159=0,"",Eksplikatsioon!C159)</f>
        <v/>
      </c>
      <c r="D157" s="23" t="str">
        <f>IF(Eksplikatsioon!D159=0,"",Eksplikatsioon!D159)</f>
        <v/>
      </c>
      <c r="E157" s="54" t="str">
        <f>IF(Eksplikatsioon!F159=0,"",Eksplikatsioon!F159)</f>
        <v/>
      </c>
      <c r="F157" s="23" t="str">
        <f>IF(Eksplikatsioon!H159=0,"",Eksplikatsioon!H159)</f>
        <v/>
      </c>
      <c r="G157" s="23" t="str">
        <f>IF(Eksplikatsioon!J159=0,"",Eksplikatsioon!J159)</f>
        <v/>
      </c>
      <c r="H157" s="23" t="str">
        <f>IF(Eksplikatsioon!K159=0,"",Eksplikatsioon!K159)</f>
        <v/>
      </c>
      <c r="I157" s="23" t="str">
        <f>IF(Eksplikatsioon!L159=0,"",Eksplikatsioon!L159)</f>
        <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x14ac:dyDescent="0.25">
      <c r="A158" s="23" t="str">
        <f>IF(Eksplikatsioon!A160=0,"",Eksplikatsioon!A160)</f>
        <v/>
      </c>
      <c r="B158" s="56" t="str">
        <f>IF(Eksplikatsioon!B160=0,"",Eksplikatsioon!B160)</f>
        <v/>
      </c>
      <c r="C158" s="23" t="str">
        <f>IF(Eksplikatsioon!C160=0,"",Eksplikatsioon!C160)</f>
        <v/>
      </c>
      <c r="D158" s="23" t="str">
        <f>IF(Eksplikatsioon!D160=0,"",Eksplikatsioon!D160)</f>
        <v/>
      </c>
      <c r="E158" s="54" t="str">
        <f>IF(Eksplikatsioon!F160=0,"",Eksplikatsioon!F160)</f>
        <v/>
      </c>
      <c r="F158" s="23" t="str">
        <f>IF(Eksplikatsioon!H160=0,"",Eksplikatsioon!H160)</f>
        <v/>
      </c>
      <c r="G158" s="23" t="str">
        <f>IF(Eksplikatsioon!J160=0,"",Eksplikatsioon!J160)</f>
        <v/>
      </c>
      <c r="H158" s="23" t="str">
        <f>IF(Eksplikatsioon!K160=0,"",Eksplikatsioon!K160)</f>
        <v/>
      </c>
      <c r="I158" s="23" t="str">
        <f>IF(Eksplikatsioon!L160=0,"",Eksplikatsioon!L160)</f>
        <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x14ac:dyDescent="0.25">
      <c r="A159" s="23" t="str">
        <f>IF(Eksplikatsioon!A161=0,"",Eksplikatsioon!A161)</f>
        <v/>
      </c>
      <c r="B159" s="56" t="str">
        <f>IF(Eksplikatsioon!B161=0,"",Eksplikatsioon!B161)</f>
        <v/>
      </c>
      <c r="C159" s="23" t="str">
        <f>IF(Eksplikatsioon!C161=0,"",Eksplikatsioon!C161)</f>
        <v/>
      </c>
      <c r="D159" s="23" t="str">
        <f>IF(Eksplikatsioon!D161=0,"",Eksplikatsioon!D161)</f>
        <v/>
      </c>
      <c r="E159" s="54" t="str">
        <f>IF(Eksplikatsioon!F161=0,"",Eksplikatsioon!F161)</f>
        <v/>
      </c>
      <c r="F159" s="23" t="str">
        <f>IF(Eksplikatsioon!H161=0,"",Eksplikatsioon!H161)</f>
        <v/>
      </c>
      <c r="G159" s="23" t="str">
        <f>IF(Eksplikatsioon!J161=0,"",Eksplikatsioon!J161)</f>
        <v/>
      </c>
      <c r="H159" s="23" t="str">
        <f>IF(Eksplikatsioon!K161=0,"",Eksplikatsioon!K161)</f>
        <v/>
      </c>
      <c r="I159" s="23" t="str">
        <f>IF(Eksplikatsioon!L161=0,"",Eksplikatsioon!L161)</f>
        <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x14ac:dyDescent="0.25">
      <c r="A160" s="23" t="str">
        <f>IF(Eksplikatsioon!A162=0,"",Eksplikatsioon!A162)</f>
        <v/>
      </c>
      <c r="B160" s="56" t="str">
        <f>IF(Eksplikatsioon!B162=0,"",Eksplikatsioon!B162)</f>
        <v/>
      </c>
      <c r="C160" s="23" t="str">
        <f>IF(Eksplikatsioon!C162=0,"",Eksplikatsioon!C162)</f>
        <v/>
      </c>
      <c r="D160" s="23" t="str">
        <f>IF(Eksplikatsioon!D162=0,"",Eksplikatsioon!D162)</f>
        <v/>
      </c>
      <c r="E160" s="54" t="str">
        <f>IF(Eksplikatsioon!F162=0,"",Eksplikatsioon!F162)</f>
        <v/>
      </c>
      <c r="F160" s="23" t="str">
        <f>IF(Eksplikatsioon!H162=0,"",Eksplikatsioon!H162)</f>
        <v/>
      </c>
      <c r="G160" s="23" t="str">
        <f>IF(Eksplikatsioon!J162=0,"",Eksplikatsioon!J162)</f>
        <v/>
      </c>
      <c r="H160" s="23" t="str">
        <f>IF(Eksplikatsioon!K162=0,"",Eksplikatsioon!K162)</f>
        <v/>
      </c>
      <c r="I160" s="23" t="str">
        <f>IF(Eksplikatsioon!L162=0,"",Eksplikatsioon!L162)</f>
        <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x14ac:dyDescent="0.25">
      <c r="A161" s="23" t="str">
        <f>IF(Eksplikatsioon!A163=0,"",Eksplikatsioon!A163)</f>
        <v/>
      </c>
      <c r="B161" s="56" t="str">
        <f>IF(Eksplikatsioon!B163=0,"",Eksplikatsioon!B163)</f>
        <v/>
      </c>
      <c r="C161" s="23" t="str">
        <f>IF(Eksplikatsioon!C163=0,"",Eksplikatsioon!C163)</f>
        <v/>
      </c>
      <c r="D161" s="23" t="str">
        <f>IF(Eksplikatsioon!D163=0,"",Eksplikatsioon!D163)</f>
        <v/>
      </c>
      <c r="E161" s="54" t="str">
        <f>IF(Eksplikatsioon!F163=0,"",Eksplikatsioon!F163)</f>
        <v/>
      </c>
      <c r="F161" s="23" t="str">
        <f>IF(Eksplikatsioon!H163=0,"",Eksplikatsioon!H163)</f>
        <v/>
      </c>
      <c r="G161" s="23" t="str">
        <f>IF(Eksplikatsioon!J163=0,"",Eksplikatsioon!J163)</f>
        <v/>
      </c>
      <c r="H161" s="23" t="str">
        <f>IF(Eksplikatsioon!K163=0,"",Eksplikatsioon!K163)</f>
        <v/>
      </c>
      <c r="I161" s="23" t="str">
        <f>IF(Eksplikatsioon!L163=0,"",Eksplikatsioon!L163)</f>
        <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x14ac:dyDescent="0.25">
      <c r="A162" s="23" t="str">
        <f>IF(Eksplikatsioon!A164=0,"",Eksplikatsioon!A164)</f>
        <v/>
      </c>
      <c r="B162" s="56" t="str">
        <f>IF(Eksplikatsioon!B164=0,"",Eksplikatsioon!B164)</f>
        <v/>
      </c>
      <c r="C162" s="23" t="str">
        <f>IF(Eksplikatsioon!C164=0,"",Eksplikatsioon!C164)</f>
        <v/>
      </c>
      <c r="D162" s="23" t="str">
        <f>IF(Eksplikatsioon!D164=0,"",Eksplikatsioon!D164)</f>
        <v/>
      </c>
      <c r="E162" s="54" t="str">
        <f>IF(Eksplikatsioon!F164=0,"",Eksplikatsioon!F164)</f>
        <v/>
      </c>
      <c r="F162" s="23" t="str">
        <f>IF(Eksplikatsioon!H164=0,"",Eksplikatsioon!H164)</f>
        <v/>
      </c>
      <c r="G162" s="23" t="str">
        <f>IF(Eksplikatsioon!J164=0,"",Eksplikatsioon!J164)</f>
        <v/>
      </c>
      <c r="H162" s="23" t="str">
        <f>IF(Eksplikatsioon!K164=0,"",Eksplikatsioon!K164)</f>
        <v/>
      </c>
      <c r="I162" s="23" t="str">
        <f>IF(Eksplikatsioon!L164=0,"",Eksplikatsioon!L164)</f>
        <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x14ac:dyDescent="0.25">
      <c r="A163" s="23" t="str">
        <f>IF(Eksplikatsioon!A165=0,"",Eksplikatsioon!A165)</f>
        <v/>
      </c>
      <c r="B163" s="56" t="str">
        <f>IF(Eksplikatsioon!B165=0,"",Eksplikatsioon!B165)</f>
        <v/>
      </c>
      <c r="C163" s="23" t="str">
        <f>IF(Eksplikatsioon!C165=0,"",Eksplikatsioon!C165)</f>
        <v/>
      </c>
      <c r="D163" s="23" t="str">
        <f>IF(Eksplikatsioon!D165=0,"",Eksplikatsioon!D165)</f>
        <v/>
      </c>
      <c r="E163" s="54" t="str">
        <f>IF(Eksplikatsioon!F165=0,"",Eksplikatsioon!F165)</f>
        <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x14ac:dyDescent="0.25">
      <c r="A164" s="23" t="str">
        <f>IF(Eksplikatsioon!A166=0,"",Eksplikatsioon!A166)</f>
        <v/>
      </c>
      <c r="B164" s="56" t="str">
        <f>IF(Eksplikatsioon!B166=0,"",Eksplikatsioon!B166)</f>
        <v/>
      </c>
      <c r="C164" s="23" t="str">
        <f>IF(Eksplikatsioon!C166=0,"",Eksplikatsioon!C166)</f>
        <v/>
      </c>
      <c r="D164" s="23" t="str">
        <f>IF(Eksplikatsioon!D166=0,"",Eksplikatsioon!D166)</f>
        <v/>
      </c>
      <c r="E164" s="54" t="str">
        <f>IF(Eksplikatsioon!F166=0,"",Eksplikatsioon!F166)</f>
        <v/>
      </c>
      <c r="F164" s="23" t="str">
        <f>IF(Eksplikatsioon!H166=0,"",Eksplikatsioon!H166)</f>
        <v/>
      </c>
      <c r="G164" s="23" t="str">
        <f>IF(Eksplikatsioon!J166=0,"",Eksplikatsioon!J166)</f>
        <v/>
      </c>
      <c r="H164" s="23" t="str">
        <f>IF(Eksplikatsioon!K166=0,"",Eksplikatsioon!K166)</f>
        <v/>
      </c>
      <c r="I164" s="23" t="str">
        <f>IF(Eksplikatsioon!L166=0,"",Eksplikatsioon!L166)</f>
        <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x14ac:dyDescent="0.25">
      <c r="A165" s="23" t="str">
        <f>IF(Eksplikatsioon!A167=0,"",Eksplikatsioon!A167)</f>
        <v/>
      </c>
      <c r="B165" s="56" t="str">
        <f>IF(Eksplikatsioon!B167=0,"",Eksplikatsioon!B167)</f>
        <v/>
      </c>
      <c r="C165" s="23" t="str">
        <f>IF(Eksplikatsioon!C167=0,"",Eksplikatsioon!C167)</f>
        <v/>
      </c>
      <c r="D165" s="23" t="str">
        <f>IF(Eksplikatsioon!D167=0,"",Eksplikatsioon!D167)</f>
        <v/>
      </c>
      <c r="E165" s="54" t="str">
        <f>IF(Eksplikatsioon!F167=0,"",Eksplikatsioon!F167)</f>
        <v/>
      </c>
      <c r="F165" s="23" t="str">
        <f>IF(Eksplikatsioon!H167=0,"",Eksplikatsioon!H167)</f>
        <v/>
      </c>
      <c r="G165" s="23" t="str">
        <f>IF(Eksplikatsioon!J167=0,"",Eksplikatsioon!J167)</f>
        <v/>
      </c>
      <c r="H165" s="23" t="str">
        <f>IF(Eksplikatsioon!K167=0,"",Eksplikatsioon!K167)</f>
        <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x14ac:dyDescent="0.25">
      <c r="A166" s="23" t="str">
        <f>IF(Eksplikatsioon!A168=0,"",Eksplikatsioon!A168)</f>
        <v/>
      </c>
      <c r="B166" s="56" t="str">
        <f>IF(Eksplikatsioon!B168=0,"",Eksplikatsioon!B168)</f>
        <v/>
      </c>
      <c r="C166" s="23" t="str">
        <f>IF(Eksplikatsioon!C168=0,"",Eksplikatsioon!C168)</f>
        <v/>
      </c>
      <c r="D166" s="23" t="str">
        <f>IF(Eksplikatsioon!D168=0,"",Eksplikatsioon!D168)</f>
        <v/>
      </c>
      <c r="E166" s="54" t="str">
        <f>IF(Eksplikatsioon!F168=0,"",Eksplikatsioon!F168)</f>
        <v/>
      </c>
      <c r="F166" s="23" t="str">
        <f>IF(Eksplikatsioon!H168=0,"",Eksplikatsioon!H168)</f>
        <v/>
      </c>
      <c r="G166" s="23" t="str">
        <f>IF(Eksplikatsioon!J168=0,"",Eksplikatsioon!J168)</f>
        <v/>
      </c>
      <c r="H166" s="23" t="str">
        <f>IF(Eksplikatsioon!K168=0,"",Eksplikatsioon!K168)</f>
        <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x14ac:dyDescent="0.25">
      <c r="A167" s="23" t="str">
        <f>IF(Eksplikatsioon!A169=0,"",Eksplikatsioon!A169)</f>
        <v/>
      </c>
      <c r="B167" s="56" t="str">
        <f>IF(Eksplikatsioon!B169=0,"",Eksplikatsioon!B169)</f>
        <v/>
      </c>
      <c r="C167" s="23" t="str">
        <f>IF(Eksplikatsioon!C169=0,"",Eksplikatsioon!C169)</f>
        <v/>
      </c>
      <c r="D167" s="23" t="str">
        <f>IF(Eksplikatsioon!D169=0,"",Eksplikatsioon!D169)</f>
        <v/>
      </c>
      <c r="E167" s="54" t="str">
        <f>IF(Eksplikatsioon!F169=0,"",Eksplikatsioon!F169)</f>
        <v/>
      </c>
      <c r="F167" s="23" t="str">
        <f>IF(Eksplikatsioon!H169=0,"",Eksplikatsioon!H169)</f>
        <v/>
      </c>
      <c r="G167" s="23" t="str">
        <f>IF(Eksplikatsioon!J169=0,"",Eksplikatsioon!J169)</f>
        <v/>
      </c>
      <c r="H167" s="23" t="str">
        <f>IF(Eksplikatsioon!K169=0,"",Eksplikatsioon!K169)</f>
        <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x14ac:dyDescent="0.25">
      <c r="A168" s="23" t="str">
        <f>IF(Eksplikatsioon!A170=0,"",Eksplikatsioon!A170)</f>
        <v/>
      </c>
      <c r="B168" s="56" t="str">
        <f>IF(Eksplikatsioon!B170=0,"",Eksplikatsioon!B170)</f>
        <v/>
      </c>
      <c r="C168" s="23" t="str">
        <f>IF(Eksplikatsioon!C170=0,"",Eksplikatsioon!C170)</f>
        <v/>
      </c>
      <c r="D168" s="23" t="str">
        <f>IF(Eksplikatsioon!D170=0,"",Eksplikatsioon!D170)</f>
        <v/>
      </c>
      <c r="E168" s="54" t="str">
        <f>IF(Eksplikatsioon!F170=0,"",Eksplikatsioon!F170)</f>
        <v/>
      </c>
      <c r="F168" s="23" t="str">
        <f>IF(Eksplikatsioon!H170=0,"",Eksplikatsioon!H170)</f>
        <v/>
      </c>
      <c r="G168" s="23" t="str">
        <f>IF(Eksplikatsioon!J170=0,"",Eksplikatsioon!J170)</f>
        <v/>
      </c>
      <c r="H168" s="23" t="str">
        <f>IF(Eksplikatsioon!K170=0,"",Eksplikatsioon!K170)</f>
        <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x14ac:dyDescent="0.25">
      <c r="A169" s="23" t="str">
        <f>IF(Eksplikatsioon!A171=0,"",Eksplikatsioon!A171)</f>
        <v/>
      </c>
      <c r="B169" s="56" t="str">
        <f>IF(Eksplikatsioon!B171=0,"",Eksplikatsioon!B171)</f>
        <v/>
      </c>
      <c r="C169" s="23" t="str">
        <f>IF(Eksplikatsioon!C171=0,"",Eksplikatsioon!C171)</f>
        <v/>
      </c>
      <c r="D169" s="23" t="str">
        <f>IF(Eksplikatsioon!D171=0,"",Eksplikatsioon!D171)</f>
        <v/>
      </c>
      <c r="E169" s="54" t="str">
        <f>IF(Eksplikatsioon!F171=0,"",Eksplikatsioon!F171)</f>
        <v/>
      </c>
      <c r="F169" s="23" t="str">
        <f>IF(Eksplikatsioon!H171=0,"",Eksplikatsioon!H171)</f>
        <v/>
      </c>
      <c r="G169" s="23" t="str">
        <f>IF(Eksplikatsioon!J171=0,"",Eksplikatsioon!J171)</f>
        <v/>
      </c>
      <c r="H169" s="23" t="str">
        <f>IF(Eksplikatsioon!K171=0,"",Eksplikatsioon!K171)</f>
        <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x14ac:dyDescent="0.25">
      <c r="A170" s="23" t="str">
        <f>IF(Eksplikatsioon!A172=0,"",Eksplikatsioon!A172)</f>
        <v/>
      </c>
      <c r="B170" s="56" t="str">
        <f>IF(Eksplikatsioon!B172=0,"",Eksplikatsioon!B172)</f>
        <v/>
      </c>
      <c r="C170" s="23" t="str">
        <f>IF(Eksplikatsioon!C172=0,"",Eksplikatsioon!C172)</f>
        <v/>
      </c>
      <c r="D170" s="23" t="str">
        <f>IF(Eksplikatsioon!D172=0,"",Eksplikatsioon!D172)</f>
        <v/>
      </c>
      <c r="E170" s="54" t="str">
        <f>IF(Eksplikatsioon!F172=0,"",Eksplikatsioon!F172)</f>
        <v/>
      </c>
      <c r="F170" s="23" t="str">
        <f>IF(Eksplikatsioon!H172=0,"",Eksplikatsioon!H172)</f>
        <v/>
      </c>
      <c r="G170" s="23" t="str">
        <f>IF(Eksplikatsioon!J172=0,"",Eksplikatsioon!J172)</f>
        <v/>
      </c>
      <c r="H170" s="23" t="str">
        <f>IF(Eksplikatsioon!K172=0,"",Eksplikatsioon!K172)</f>
        <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x14ac:dyDescent="0.25">
      <c r="A171" s="23" t="str">
        <f>IF(Eksplikatsioon!A173=0,"",Eksplikatsioon!A173)</f>
        <v/>
      </c>
      <c r="B171" s="56" t="str">
        <f>IF(Eksplikatsioon!B173=0,"",Eksplikatsioon!B173)</f>
        <v/>
      </c>
      <c r="C171" s="23" t="str">
        <f>IF(Eksplikatsioon!C173=0,"",Eksplikatsioon!C173)</f>
        <v/>
      </c>
      <c r="D171" s="23" t="str">
        <f>IF(Eksplikatsioon!D173=0,"",Eksplikatsioon!D173)</f>
        <v/>
      </c>
      <c r="E171" s="54" t="str">
        <f>IF(Eksplikatsioon!F173=0,"",Eksplikatsioon!F173)</f>
        <v/>
      </c>
      <c r="F171" s="23" t="str">
        <f>IF(Eksplikatsioon!H173=0,"",Eksplikatsioon!H173)</f>
        <v/>
      </c>
      <c r="G171" s="23" t="str">
        <f>IF(Eksplikatsioon!J173=0,"",Eksplikatsioon!J173)</f>
        <v/>
      </c>
      <c r="H171" s="23" t="str">
        <f>IF(Eksplikatsioon!K173=0,"",Eksplikatsioon!K173)</f>
        <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row>
    <row r="172" spans="1:47" x14ac:dyDescent="0.25">
      <c r="A172" s="23" t="str">
        <f>IF(Eksplikatsioon!A174=0,"",Eksplikatsioon!A174)</f>
        <v/>
      </c>
      <c r="B172" s="56" t="str">
        <f>IF(Eksplikatsioon!B174=0,"",Eksplikatsioon!B174)</f>
        <v/>
      </c>
      <c r="C172" s="23" t="str">
        <f>IF(Eksplikatsioon!C174=0,"",Eksplikatsioon!C174)</f>
        <v/>
      </c>
      <c r="D172" s="23" t="str">
        <f>IF(Eksplikatsioon!D174=0,"",Eksplikatsioon!D174)</f>
        <v/>
      </c>
      <c r="E172" s="54" t="str">
        <f>IF(Eksplikatsioon!F174=0,"",Eksplikatsioon!F174)</f>
        <v/>
      </c>
      <c r="F172" s="23" t="str">
        <f>IF(Eksplikatsioon!H174=0,"",Eksplikatsioon!H174)</f>
        <v/>
      </c>
      <c r="G172" s="23" t="str">
        <f>IF(Eksplikatsioon!J174=0,"",Eksplikatsioon!J174)</f>
        <v/>
      </c>
      <c r="H172" s="23" t="str">
        <f>IF(Eksplikatsioon!K174=0,"",Eksplikatsioon!K174)</f>
        <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x14ac:dyDescent="0.25">
      <c r="A173" s="23" t="str">
        <f>IF(Eksplikatsioon!A175=0,"",Eksplikatsioon!A175)</f>
        <v/>
      </c>
      <c r="B173" s="56" t="str">
        <f>IF(Eksplikatsioon!B175=0,"",Eksplikatsioon!B175)</f>
        <v/>
      </c>
      <c r="C173" s="23" t="str">
        <f>IF(Eksplikatsioon!C175=0,"",Eksplikatsioon!C175)</f>
        <v/>
      </c>
      <c r="D173" s="23" t="str">
        <f>IF(Eksplikatsioon!D175=0,"",Eksplikatsioon!D175)</f>
        <v/>
      </c>
      <c r="E173" s="54" t="str">
        <f>IF(Eksplikatsioon!F175=0,"",Eksplikatsioon!F175)</f>
        <v/>
      </c>
      <c r="F173" s="23" t="str">
        <f>IF(Eksplikatsioon!H175=0,"",Eksplikatsioon!H175)</f>
        <v/>
      </c>
      <c r="G173" s="23" t="str">
        <f>IF(Eksplikatsioon!J175=0,"",Eksplikatsioon!J175)</f>
        <v/>
      </c>
      <c r="H173" s="23" t="str">
        <f>IF(Eksplikatsioon!K175=0,"",Eksplikatsioon!K175)</f>
        <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x14ac:dyDescent="0.25">
      <c r="A174" s="23" t="str">
        <f>IF(Eksplikatsioon!A176=0,"",Eksplikatsioon!A176)</f>
        <v/>
      </c>
      <c r="B174" s="56" t="str">
        <f>IF(Eksplikatsioon!B176=0,"",Eksplikatsioon!B176)</f>
        <v/>
      </c>
      <c r="C174" s="23" t="str">
        <f>IF(Eksplikatsioon!C176=0,"",Eksplikatsioon!C176)</f>
        <v/>
      </c>
      <c r="D174" s="23" t="str">
        <f>IF(Eksplikatsioon!D176=0,"",Eksplikatsioon!D176)</f>
        <v/>
      </c>
      <c r="E174" s="54" t="str">
        <f>IF(Eksplikatsioon!F176=0,"",Eksplikatsioon!F176)</f>
        <v/>
      </c>
      <c r="F174" s="23" t="str">
        <f>IF(Eksplikatsioon!H176=0,"",Eksplikatsioon!H176)</f>
        <v/>
      </c>
      <c r="G174" s="23" t="str">
        <f>IF(Eksplikatsioon!J176=0,"",Eksplikatsioon!J176)</f>
        <v/>
      </c>
      <c r="H174" s="23" t="str">
        <f>IF(Eksplikatsioon!K176=0,"",Eksplikatsioon!K176)</f>
        <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x14ac:dyDescent="0.25">
      <c r="A175" s="23" t="str">
        <f>IF(Eksplikatsioon!A177=0,"",Eksplikatsioon!A177)</f>
        <v/>
      </c>
      <c r="B175" s="56" t="str">
        <f>IF(Eksplikatsioon!B177=0,"",Eksplikatsioon!B177)</f>
        <v/>
      </c>
      <c r="C175" s="23" t="str">
        <f>IF(Eksplikatsioon!C177=0,"",Eksplikatsioon!C177)</f>
        <v/>
      </c>
      <c r="D175" s="23" t="str">
        <f>IF(Eksplikatsioon!D177=0,"",Eksplikatsioon!D177)</f>
        <v/>
      </c>
      <c r="E175" s="54" t="str">
        <f>IF(Eksplikatsioon!F177=0,"",Eksplikatsioon!F177)</f>
        <v/>
      </c>
      <c r="F175" s="23" t="str">
        <f>IF(Eksplikatsioon!H177=0,"",Eksplikatsioon!H177)</f>
        <v/>
      </c>
      <c r="G175" s="23" t="str">
        <f>IF(Eksplikatsioon!J177=0,"",Eksplikatsioon!J177)</f>
        <v/>
      </c>
      <c r="H175" s="23" t="str">
        <f>IF(Eksplikatsioon!K177=0,"",Eksplikatsioon!K177)</f>
        <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x14ac:dyDescent="0.25">
      <c r="A176" s="23" t="str">
        <f>IF(Eksplikatsioon!A178=0,"",Eksplikatsioon!A178)</f>
        <v/>
      </c>
      <c r="B176" s="56" t="str">
        <f>IF(Eksplikatsioon!B178=0,"",Eksplikatsioon!B178)</f>
        <v/>
      </c>
      <c r="C176" s="23" t="str">
        <f>IF(Eksplikatsioon!C178=0,"",Eksplikatsioon!C178)</f>
        <v/>
      </c>
      <c r="D176" s="23" t="str">
        <f>IF(Eksplikatsioon!D178=0,"",Eksplikatsioon!D178)</f>
        <v/>
      </c>
      <c r="E176" s="54" t="str">
        <f>IF(Eksplikatsioon!F178=0,"",Eksplikatsioon!F178)</f>
        <v/>
      </c>
      <c r="F176" s="23" t="str">
        <f>IF(Eksplikatsioon!H178=0,"",Eksplikatsioon!H178)</f>
        <v/>
      </c>
      <c r="G176" s="23" t="str">
        <f>IF(Eksplikatsioon!J178=0,"",Eksplikatsioon!J178)</f>
        <v/>
      </c>
      <c r="H176" s="23" t="str">
        <f>IF(Eksplikatsioon!K178=0,"",Eksplikatsioon!K178)</f>
        <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x14ac:dyDescent="0.25">
      <c r="A177" s="23" t="str">
        <f>IF(Eksplikatsioon!A179=0,"",Eksplikatsioon!A179)</f>
        <v/>
      </c>
      <c r="B177" s="56" t="str">
        <f>IF(Eksplikatsioon!B179=0,"",Eksplikatsioon!B179)</f>
        <v/>
      </c>
      <c r="C177" s="23" t="str">
        <f>IF(Eksplikatsioon!C179=0,"",Eksplikatsioon!C179)</f>
        <v/>
      </c>
      <c r="D177" s="23" t="str">
        <f>IF(Eksplikatsioon!D179=0,"",Eksplikatsioon!D179)</f>
        <v/>
      </c>
      <c r="E177" s="54" t="str">
        <f>IF(Eksplikatsioon!F179=0,"",Eksplikatsioon!F179)</f>
        <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x14ac:dyDescent="0.25">
      <c r="A178" s="23" t="str">
        <f>IF(Eksplikatsioon!A180=0,"",Eksplikatsioon!A180)</f>
        <v/>
      </c>
      <c r="B178" s="56" t="str">
        <f>IF(Eksplikatsioon!B180=0,"",Eksplikatsioon!B180)</f>
        <v/>
      </c>
      <c r="C178" s="23" t="str">
        <f>IF(Eksplikatsioon!C180=0,"",Eksplikatsioon!C180)</f>
        <v/>
      </c>
      <c r="D178" s="23" t="str">
        <f>IF(Eksplikatsioon!D180=0,"",Eksplikatsioon!D180)</f>
        <v/>
      </c>
      <c r="E178" s="54" t="str">
        <f>IF(Eksplikatsioon!F180=0,"",Eksplikatsioon!F180)</f>
        <v/>
      </c>
      <c r="F178" s="23" t="str">
        <f>IF(Eksplikatsioon!H180=0,"",Eksplikatsioon!H180)</f>
        <v/>
      </c>
      <c r="G178" s="23" t="str">
        <f>IF(Eksplikatsioon!J180=0,"",Eksplikatsioon!J180)</f>
        <v/>
      </c>
      <c r="H178" s="23" t="str">
        <f>IF(Eksplikatsioon!K180=0,"",Eksplikatsioon!K180)</f>
        <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x14ac:dyDescent="0.25">
      <c r="A179" s="23" t="str">
        <f>IF(Eksplikatsioon!A181=0,"",Eksplikatsioon!A181)</f>
        <v/>
      </c>
      <c r="B179" s="56" t="str">
        <f>IF(Eksplikatsioon!B181=0,"",Eksplikatsioon!B181)</f>
        <v/>
      </c>
      <c r="C179" s="23" t="str">
        <f>IF(Eksplikatsioon!C181=0,"",Eksplikatsioon!C181)</f>
        <v/>
      </c>
      <c r="D179" s="23" t="str">
        <f>IF(Eksplikatsioon!D181=0,"",Eksplikatsioon!D181)</f>
        <v/>
      </c>
      <c r="E179" s="54" t="str">
        <f>IF(Eksplikatsioon!F181=0,"",Eksplikatsioon!F181)</f>
        <v/>
      </c>
      <c r="F179" s="23" t="str">
        <f>IF(Eksplikatsioon!H181=0,"",Eksplikatsioon!H181)</f>
        <v/>
      </c>
      <c r="G179" s="23" t="str">
        <f>IF(Eksplikatsioon!J181=0,"",Eksplikatsioon!J181)</f>
        <v/>
      </c>
      <c r="H179" s="23" t="str">
        <f>IF(Eksplikatsioon!K181=0,"",Eksplikatsioon!K181)</f>
        <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row>
    <row r="180" spans="1:47" x14ac:dyDescent="0.25">
      <c r="A180" s="23" t="str">
        <f>IF(Eksplikatsioon!A182=0,"",Eksplikatsioon!A182)</f>
        <v/>
      </c>
      <c r="B180" s="56" t="str">
        <f>IF(Eksplikatsioon!B182=0,"",Eksplikatsioon!B182)</f>
        <v/>
      </c>
      <c r="C180" s="23" t="str">
        <f>IF(Eksplikatsioon!C182=0,"",Eksplikatsioon!C182)</f>
        <v/>
      </c>
      <c r="D180" s="23" t="str">
        <f>IF(Eksplikatsioon!D182=0,"",Eksplikatsioon!D182)</f>
        <v/>
      </c>
      <c r="E180" s="54" t="str">
        <f>IF(Eksplikatsioon!F182=0,"",Eksplikatsioon!F182)</f>
        <v/>
      </c>
      <c r="F180" s="23" t="str">
        <f>IF(Eksplikatsioon!H182=0,"",Eksplikatsioon!H182)</f>
        <v/>
      </c>
      <c r="G180" s="23" t="str">
        <f>IF(Eksplikatsioon!J182=0,"",Eksplikatsioon!J182)</f>
        <v/>
      </c>
      <c r="H180" s="23" t="str">
        <f>IF(Eksplikatsioon!K182=0,"",Eksplikatsioon!K182)</f>
        <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x14ac:dyDescent="0.25">
      <c r="A181" s="23" t="str">
        <f>IF(Eksplikatsioon!A183=0,"",Eksplikatsioon!A183)</f>
        <v/>
      </c>
      <c r="B181" s="56" t="str">
        <f>IF(Eksplikatsioon!B183=0,"",Eksplikatsioon!B183)</f>
        <v/>
      </c>
      <c r="C181" s="23" t="str">
        <f>IF(Eksplikatsioon!C183=0,"",Eksplikatsioon!C183)</f>
        <v/>
      </c>
      <c r="D181" s="23" t="str">
        <f>IF(Eksplikatsioon!D183=0,"",Eksplikatsioon!D183)</f>
        <v/>
      </c>
      <c r="E181" s="54" t="str">
        <f>IF(Eksplikatsioon!F183=0,"",Eksplikatsioon!F183)</f>
        <v/>
      </c>
      <c r="F181" s="23" t="str">
        <f>IF(Eksplikatsioon!H183=0,"",Eksplikatsioon!H183)</f>
        <v/>
      </c>
      <c r="G181" s="23" t="str">
        <f>IF(Eksplikatsioon!J183=0,"",Eksplikatsioon!J183)</f>
        <v/>
      </c>
      <c r="H181" s="23" t="str">
        <f>IF(Eksplikatsioon!K183=0,"",Eksplikatsioon!K183)</f>
        <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x14ac:dyDescent="0.25">
      <c r="A182" s="23" t="str">
        <f>IF(Eksplikatsioon!A184=0,"",Eksplikatsioon!A184)</f>
        <v/>
      </c>
      <c r="B182" s="56" t="str">
        <f>IF(Eksplikatsioon!B184=0,"",Eksplikatsioon!B184)</f>
        <v/>
      </c>
      <c r="C182" s="23" t="str">
        <f>IF(Eksplikatsioon!C184=0,"",Eksplikatsioon!C184)</f>
        <v/>
      </c>
      <c r="D182" s="23" t="str">
        <f>IF(Eksplikatsioon!D184=0,"",Eksplikatsioon!D184)</f>
        <v/>
      </c>
      <c r="E182" s="54" t="str">
        <f>IF(Eksplikatsioon!F184=0,"",Eksplikatsioon!F184)</f>
        <v/>
      </c>
      <c r="F182" s="23" t="str">
        <f>IF(Eksplikatsioon!H184=0,"",Eksplikatsioon!H184)</f>
        <v/>
      </c>
      <c r="G182" s="23" t="str">
        <f>IF(Eksplikatsioon!J184=0,"",Eksplikatsioon!J184)</f>
        <v/>
      </c>
      <c r="H182" s="23" t="str">
        <f>IF(Eksplikatsioon!K184=0,"",Eksplikatsioon!K184)</f>
        <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x14ac:dyDescent="0.25">
      <c r="A183" s="23" t="str">
        <f>IF(Eksplikatsioon!A185=0,"",Eksplikatsioon!A185)</f>
        <v/>
      </c>
      <c r="B183" s="56" t="str">
        <f>IF(Eksplikatsioon!B185=0,"",Eksplikatsioon!B185)</f>
        <v/>
      </c>
      <c r="C183" s="23" t="str">
        <f>IF(Eksplikatsioon!C185=0,"",Eksplikatsioon!C185)</f>
        <v/>
      </c>
      <c r="D183" s="23" t="str">
        <f>IF(Eksplikatsioon!D185=0,"",Eksplikatsioon!D185)</f>
        <v/>
      </c>
      <c r="E183" s="54" t="str">
        <f>IF(Eksplikatsioon!F185=0,"",Eksplikatsioon!F185)</f>
        <v/>
      </c>
      <c r="F183" s="23" t="str">
        <f>IF(Eksplikatsioon!H185=0,"",Eksplikatsioon!H185)</f>
        <v/>
      </c>
      <c r="G183" s="23" t="str">
        <f>IF(Eksplikatsioon!J185=0,"",Eksplikatsioon!J185)</f>
        <v/>
      </c>
      <c r="H183" s="23" t="str">
        <f>IF(Eksplikatsioon!K185=0,"",Eksplikatsioon!K185)</f>
        <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x14ac:dyDescent="0.25">
      <c r="A184" s="23" t="str">
        <f>IF(Eksplikatsioon!A186=0,"",Eksplikatsioon!A186)</f>
        <v/>
      </c>
      <c r="B184" s="56" t="str">
        <f>IF(Eksplikatsioon!B186=0,"",Eksplikatsioon!B186)</f>
        <v/>
      </c>
      <c r="C184" s="23" t="str">
        <f>IF(Eksplikatsioon!C186=0,"",Eksplikatsioon!C186)</f>
        <v/>
      </c>
      <c r="D184" s="23" t="str">
        <f>IF(Eksplikatsioon!D186=0,"",Eksplikatsioon!D186)</f>
        <v/>
      </c>
      <c r="E184" s="54" t="str">
        <f>IF(Eksplikatsioon!F186=0,"",Eksplikatsioon!F186)</f>
        <v/>
      </c>
      <c r="F184" s="23" t="str">
        <f>IF(Eksplikatsioon!H186=0,"",Eksplikatsioon!H186)</f>
        <v/>
      </c>
      <c r="G184" s="23" t="str">
        <f>IF(Eksplikatsioon!J186=0,"",Eksplikatsioon!J186)</f>
        <v/>
      </c>
      <c r="H184" s="23" t="str">
        <f>IF(Eksplikatsioon!K186=0,"",Eksplikatsioon!K186)</f>
        <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x14ac:dyDescent="0.25">
      <c r="A185" s="23" t="str">
        <f>IF(Eksplikatsioon!A187=0,"",Eksplikatsioon!A187)</f>
        <v/>
      </c>
      <c r="B185" s="56" t="str">
        <f>IF(Eksplikatsioon!B187=0,"",Eksplikatsioon!B187)</f>
        <v/>
      </c>
      <c r="C185" s="23" t="str">
        <f>IF(Eksplikatsioon!C187=0,"",Eksplikatsioon!C187)</f>
        <v/>
      </c>
      <c r="D185" s="23" t="str">
        <f>IF(Eksplikatsioon!D187=0,"",Eksplikatsioon!D187)</f>
        <v/>
      </c>
      <c r="E185" s="54" t="str">
        <f>IF(Eksplikatsioon!F187=0,"",Eksplikatsioon!F187)</f>
        <v/>
      </c>
      <c r="F185" s="23" t="str">
        <f>IF(Eksplikatsioon!H187=0,"",Eksplikatsioon!H187)</f>
        <v/>
      </c>
      <c r="G185" s="23" t="str">
        <f>IF(Eksplikatsioon!J187=0,"",Eksplikatsioon!J187)</f>
        <v/>
      </c>
      <c r="H185" s="23" t="str">
        <f>IF(Eksplikatsioon!K187=0,"",Eksplikatsioon!K187)</f>
        <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x14ac:dyDescent="0.25">
      <c r="A186" s="23" t="str">
        <f>IF(Eksplikatsioon!A188=0,"",Eksplikatsioon!A188)</f>
        <v/>
      </c>
      <c r="B186" s="56" t="str">
        <f>IF(Eksplikatsioon!B188=0,"",Eksplikatsioon!B188)</f>
        <v/>
      </c>
      <c r="C186" s="23" t="str">
        <f>IF(Eksplikatsioon!C188=0,"",Eksplikatsioon!C188)</f>
        <v/>
      </c>
      <c r="D186" s="23" t="str">
        <f>IF(Eksplikatsioon!D188=0,"",Eksplikatsioon!D188)</f>
        <v/>
      </c>
      <c r="E186" s="54" t="str">
        <f>IF(Eksplikatsioon!F188=0,"",Eksplikatsioon!F188)</f>
        <v/>
      </c>
      <c r="F186" s="23" t="str">
        <f>IF(Eksplikatsioon!H188=0,"",Eksplikatsioon!H188)</f>
        <v/>
      </c>
      <c r="G186" s="23" t="str">
        <f>IF(Eksplikatsioon!J188=0,"",Eksplikatsioon!J188)</f>
        <v/>
      </c>
      <c r="H186" s="23" t="str">
        <f>IF(Eksplikatsioon!K188=0,"",Eksplikatsioon!K188)</f>
        <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x14ac:dyDescent="0.25">
      <c r="A187" s="23" t="str">
        <f>IF(Eksplikatsioon!A189=0,"",Eksplikatsioon!A189)</f>
        <v/>
      </c>
      <c r="B187" s="56" t="str">
        <f>IF(Eksplikatsioon!B189=0,"",Eksplikatsioon!B189)</f>
        <v/>
      </c>
      <c r="C187" s="23" t="str">
        <f>IF(Eksplikatsioon!C189=0,"",Eksplikatsioon!C189)</f>
        <v/>
      </c>
      <c r="D187" s="23" t="str">
        <f>IF(Eksplikatsioon!D189=0,"",Eksplikatsioon!D189)</f>
        <v/>
      </c>
      <c r="E187" s="54" t="str">
        <f>IF(Eksplikatsioon!F189=0,"",Eksplikatsioon!F189)</f>
        <v/>
      </c>
      <c r="F187" s="23" t="str">
        <f>IF(Eksplikatsioon!H189=0,"",Eksplikatsioon!H189)</f>
        <v/>
      </c>
      <c r="G187" s="23" t="str">
        <f>IF(Eksplikatsioon!J189=0,"",Eksplikatsioon!J189)</f>
        <v/>
      </c>
      <c r="H187" s="23" t="str">
        <f>IF(Eksplikatsioon!K189=0,"",Eksplikatsioon!K189)</f>
        <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x14ac:dyDescent="0.25">
      <c r="A188" s="23" t="str">
        <f>IF(Eksplikatsioon!A190=0,"",Eksplikatsioon!A190)</f>
        <v/>
      </c>
      <c r="B188" s="56" t="str">
        <f>IF(Eksplikatsioon!B190=0,"",Eksplikatsioon!B190)</f>
        <v/>
      </c>
      <c r="C188" s="23" t="str">
        <f>IF(Eksplikatsioon!C190=0,"",Eksplikatsioon!C190)</f>
        <v/>
      </c>
      <c r="D188" s="23" t="str">
        <f>IF(Eksplikatsioon!D190=0,"",Eksplikatsioon!D190)</f>
        <v/>
      </c>
      <c r="E188" s="54" t="str">
        <f>IF(Eksplikatsioon!F190=0,"",Eksplikatsioon!F190)</f>
        <v/>
      </c>
      <c r="F188" s="23" t="str">
        <f>IF(Eksplikatsioon!H190=0,"",Eksplikatsioon!H190)</f>
        <v/>
      </c>
      <c r="G188" s="23" t="str">
        <f>IF(Eksplikatsioon!J190=0,"",Eksplikatsioon!J190)</f>
        <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x14ac:dyDescent="0.25">
      <c r="A189" s="23" t="str">
        <f>IF(Eksplikatsioon!A191=0,"",Eksplikatsioon!A191)</f>
        <v/>
      </c>
      <c r="B189" s="56" t="str">
        <f>IF(Eksplikatsioon!B191=0,"",Eksplikatsioon!B191)</f>
        <v/>
      </c>
      <c r="C189" s="23" t="str">
        <f>IF(Eksplikatsioon!C191=0,"",Eksplikatsioon!C191)</f>
        <v/>
      </c>
      <c r="D189" s="23" t="str">
        <f>IF(Eksplikatsioon!D191=0,"",Eksplikatsioon!D191)</f>
        <v/>
      </c>
      <c r="E189" s="54" t="str">
        <f>IF(Eksplikatsioon!F191=0,"",Eksplikatsioon!F191)</f>
        <v/>
      </c>
      <c r="F189" s="23" t="str">
        <f>IF(Eksplikatsioon!H191=0,"",Eksplikatsioon!H191)</f>
        <v/>
      </c>
      <c r="G189" s="23" t="str">
        <f>IF(Eksplikatsioon!J191=0,"",Eksplikatsioon!J191)</f>
        <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x14ac:dyDescent="0.25">
      <c r="A190" s="23" t="str">
        <f>IF(Eksplikatsioon!A192=0,"",Eksplikatsioon!A192)</f>
        <v/>
      </c>
      <c r="B190" s="56" t="str">
        <f>IF(Eksplikatsioon!B192=0,"",Eksplikatsioon!B192)</f>
        <v/>
      </c>
      <c r="C190" s="23" t="str">
        <f>IF(Eksplikatsioon!C192=0,"",Eksplikatsioon!C192)</f>
        <v/>
      </c>
      <c r="D190" s="23" t="str">
        <f>IF(Eksplikatsioon!D192=0,"",Eksplikatsioon!D192)</f>
        <v/>
      </c>
      <c r="E190" s="54" t="str">
        <f>IF(Eksplikatsioon!F192=0,"",Eksplikatsioon!F192)</f>
        <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x14ac:dyDescent="0.25">
      <c r="A191" s="23" t="str">
        <f>IF(Eksplikatsioon!A193=0,"",Eksplikatsioon!A193)</f>
        <v/>
      </c>
      <c r="B191" s="56" t="str">
        <f>IF(Eksplikatsioon!B193=0,"",Eksplikatsioon!B193)</f>
        <v/>
      </c>
      <c r="C191" s="23" t="str">
        <f>IF(Eksplikatsioon!C193=0,"",Eksplikatsioon!C193)</f>
        <v/>
      </c>
      <c r="D191" s="23" t="str">
        <f>IF(Eksplikatsioon!D193=0,"",Eksplikatsioon!D193)</f>
        <v/>
      </c>
      <c r="E191" s="54" t="str">
        <f>IF(Eksplikatsioon!F193=0,"",Eksplikatsioon!F193)</f>
        <v/>
      </c>
      <c r="F191" s="23" t="str">
        <f>IF(Eksplikatsioon!H193=0,"",Eksplikatsioon!H193)</f>
        <v/>
      </c>
      <c r="G191" s="23" t="str">
        <f>IF(Eksplikatsioon!J193=0,"",Eksplikatsioon!J193)</f>
        <v/>
      </c>
      <c r="H191" s="23" t="str">
        <f>IF(Eksplikatsioon!K193=0,"",Eksplikatsioon!K193)</f>
        <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x14ac:dyDescent="0.25">
      <c r="A192" s="23" t="str">
        <f>IF(Eksplikatsioon!A194=0,"",Eksplikatsioon!A194)</f>
        <v/>
      </c>
      <c r="B192" s="56" t="str">
        <f>IF(Eksplikatsioon!B194=0,"",Eksplikatsioon!B194)</f>
        <v/>
      </c>
      <c r="C192" s="23" t="str">
        <f>IF(Eksplikatsioon!C194=0,"",Eksplikatsioon!C194)</f>
        <v/>
      </c>
      <c r="D192" s="23" t="str">
        <f>IF(Eksplikatsioon!D194=0,"",Eksplikatsioon!D194)</f>
        <v/>
      </c>
      <c r="E192" s="54" t="str">
        <f>IF(Eksplikatsioon!F194=0,"",Eksplikatsioon!F194)</f>
        <v/>
      </c>
      <c r="F192" s="23" t="str">
        <f>IF(Eksplikatsioon!H194=0,"",Eksplikatsioon!H194)</f>
        <v/>
      </c>
      <c r="G192" s="23" t="str">
        <f>IF(Eksplikatsioon!J194=0,"",Eksplikatsioon!J194)</f>
        <v/>
      </c>
      <c r="H192" s="23" t="str">
        <f>IF(Eksplikatsioon!K194=0,"",Eksplikatsioon!K194)</f>
        <v/>
      </c>
      <c r="I192" s="23" t="str">
        <f>IF(Eksplikatsioon!L194=0,"",Eksplikatsioon!L194)</f>
        <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x14ac:dyDescent="0.25">
      <c r="A193" s="23" t="str">
        <f>IF(Eksplikatsioon!A195=0,"",Eksplikatsioon!A195)</f>
        <v/>
      </c>
      <c r="B193" s="56" t="str">
        <f>IF(Eksplikatsioon!B195=0,"",Eksplikatsioon!B195)</f>
        <v/>
      </c>
      <c r="C193" s="23" t="str">
        <f>IF(Eksplikatsioon!C195=0,"",Eksplikatsioon!C195)</f>
        <v/>
      </c>
      <c r="D193" s="23" t="str">
        <f>IF(Eksplikatsioon!D195=0,"",Eksplikatsioon!D195)</f>
        <v/>
      </c>
      <c r="E193" s="54" t="str">
        <f>IF(Eksplikatsioon!F195=0,"",Eksplikatsioon!F195)</f>
        <v/>
      </c>
      <c r="F193" s="23" t="str">
        <f>IF(Eksplikatsioon!H195=0,"",Eksplikatsioon!H195)</f>
        <v/>
      </c>
      <c r="G193" s="23" t="str">
        <f>IF(Eksplikatsioon!J195=0,"",Eksplikatsioon!J195)</f>
        <v/>
      </c>
      <c r="H193" s="23" t="str">
        <f>IF(Eksplikatsioon!K195=0,"",Eksplikatsioon!K195)</f>
        <v/>
      </c>
      <c r="I193" s="23" t="str">
        <f>IF(Eksplikatsioon!L195=0,"",Eksplikatsioon!L195)</f>
        <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x14ac:dyDescent="0.25">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x14ac:dyDescent="0.25">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x14ac:dyDescent="0.25">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x14ac:dyDescent="0.25">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x14ac:dyDescent="0.25">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x14ac:dyDescent="0.25">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x14ac:dyDescent="0.25">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x14ac:dyDescent="0.25">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x14ac:dyDescent="0.25">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x14ac:dyDescent="0.25">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x14ac:dyDescent="0.25">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x14ac:dyDescent="0.25">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x14ac:dyDescent="0.25">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x14ac:dyDescent="0.25">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x14ac:dyDescent="0.25">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x14ac:dyDescent="0.25">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x14ac:dyDescent="0.25">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x14ac:dyDescent="0.25">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x14ac:dyDescent="0.25">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x14ac:dyDescent="0.25">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x14ac:dyDescent="0.25">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x14ac:dyDescent="0.25">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x14ac:dyDescent="0.25">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x14ac:dyDescent="0.25">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x14ac:dyDescent="0.25">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x14ac:dyDescent="0.25">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x14ac:dyDescent="0.25">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x14ac:dyDescent="0.25">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x14ac:dyDescent="0.25">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x14ac:dyDescent="0.25">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x14ac:dyDescent="0.25">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x14ac:dyDescent="0.25">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x14ac:dyDescent="0.25">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x14ac:dyDescent="0.25">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x14ac:dyDescent="0.25">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x14ac:dyDescent="0.25">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x14ac:dyDescent="0.25">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x14ac:dyDescent="0.25">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x14ac:dyDescent="0.25">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x14ac:dyDescent="0.25">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x14ac:dyDescent="0.25">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x14ac:dyDescent="0.25">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x14ac:dyDescent="0.25">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x14ac:dyDescent="0.25">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x14ac:dyDescent="0.25">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x14ac:dyDescent="0.25">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x14ac:dyDescent="0.25">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x14ac:dyDescent="0.25">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x14ac:dyDescent="0.25">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x14ac:dyDescent="0.25">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x14ac:dyDescent="0.25">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x14ac:dyDescent="0.25">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x14ac:dyDescent="0.25">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x14ac:dyDescent="0.25">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x14ac:dyDescent="0.25">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x14ac:dyDescent="0.25">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x14ac:dyDescent="0.25">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x14ac:dyDescent="0.25">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x14ac:dyDescent="0.25">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x14ac:dyDescent="0.25">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x14ac:dyDescent="0.25">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x14ac:dyDescent="0.25">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x14ac:dyDescent="0.25">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x14ac:dyDescent="0.25">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x14ac:dyDescent="0.25">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x14ac:dyDescent="0.25">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x14ac:dyDescent="0.25">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x14ac:dyDescent="0.25">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x14ac:dyDescent="0.25">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x14ac:dyDescent="0.25">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x14ac:dyDescent="0.25">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x14ac:dyDescent="0.25">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x14ac:dyDescent="0.25">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x14ac:dyDescent="0.25">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x14ac:dyDescent="0.25">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x14ac:dyDescent="0.25">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x14ac:dyDescent="0.25">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x14ac:dyDescent="0.25">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x14ac:dyDescent="0.25">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x14ac:dyDescent="0.25">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x14ac:dyDescent="0.25">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x14ac:dyDescent="0.25">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x14ac:dyDescent="0.25">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x14ac:dyDescent="0.25">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x14ac:dyDescent="0.25">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x14ac:dyDescent="0.25">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x14ac:dyDescent="0.25">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x14ac:dyDescent="0.25">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x14ac:dyDescent="0.25">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x14ac:dyDescent="0.25">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x14ac:dyDescent="0.25">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x14ac:dyDescent="0.25">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x14ac:dyDescent="0.25">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x14ac:dyDescent="0.25">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x14ac:dyDescent="0.25">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x14ac:dyDescent="0.25">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x14ac:dyDescent="0.25">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x14ac:dyDescent="0.25">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x14ac:dyDescent="0.25">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x14ac:dyDescent="0.25">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x14ac:dyDescent="0.25">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x14ac:dyDescent="0.25">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x14ac:dyDescent="0.25">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x14ac:dyDescent="0.25">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x14ac:dyDescent="0.25">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x14ac:dyDescent="0.25">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x14ac:dyDescent="0.25">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x14ac:dyDescent="0.25">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x14ac:dyDescent="0.25">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x14ac:dyDescent="0.25">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x14ac:dyDescent="0.25">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x14ac:dyDescent="0.25">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x14ac:dyDescent="0.25">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x14ac:dyDescent="0.25">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x14ac:dyDescent="0.25">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x14ac:dyDescent="0.25">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x14ac:dyDescent="0.25">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x14ac:dyDescent="0.25">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x14ac:dyDescent="0.25">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x14ac:dyDescent="0.25">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x14ac:dyDescent="0.25">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x14ac:dyDescent="0.25">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x14ac:dyDescent="0.25">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x14ac:dyDescent="0.25">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x14ac:dyDescent="0.25">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x14ac:dyDescent="0.25">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x14ac:dyDescent="0.25">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x14ac:dyDescent="0.25">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x14ac:dyDescent="0.25">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x14ac:dyDescent="0.25">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x14ac:dyDescent="0.25">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x14ac:dyDescent="0.25">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x14ac:dyDescent="0.25">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x14ac:dyDescent="0.25">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x14ac:dyDescent="0.25">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x14ac:dyDescent="0.25">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x14ac:dyDescent="0.25">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x14ac:dyDescent="0.25">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x14ac:dyDescent="0.25">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x14ac:dyDescent="0.25">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x14ac:dyDescent="0.25">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x14ac:dyDescent="0.25">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x14ac:dyDescent="0.25">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x14ac:dyDescent="0.25">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x14ac:dyDescent="0.25">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x14ac:dyDescent="0.25">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x14ac:dyDescent="0.25">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x14ac:dyDescent="0.25">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x14ac:dyDescent="0.25">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x14ac:dyDescent="0.25">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x14ac:dyDescent="0.25">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x14ac:dyDescent="0.25">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x14ac:dyDescent="0.25">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x14ac:dyDescent="0.25">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x14ac:dyDescent="0.25">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x14ac:dyDescent="0.25">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x14ac:dyDescent="0.25">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x14ac:dyDescent="0.25">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x14ac:dyDescent="0.25">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x14ac:dyDescent="0.25">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x14ac:dyDescent="0.25">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x14ac:dyDescent="0.25">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x14ac:dyDescent="0.25">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x14ac:dyDescent="0.25">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x14ac:dyDescent="0.25">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x14ac:dyDescent="0.25">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x14ac:dyDescent="0.25">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x14ac:dyDescent="0.25">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x14ac:dyDescent="0.25">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x14ac:dyDescent="0.25">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x14ac:dyDescent="0.25">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x14ac:dyDescent="0.25">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x14ac:dyDescent="0.25">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x14ac:dyDescent="0.25">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x14ac:dyDescent="0.25">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x14ac:dyDescent="0.25">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x14ac:dyDescent="0.25">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x14ac:dyDescent="0.25">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x14ac:dyDescent="0.25">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x14ac:dyDescent="0.25">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x14ac:dyDescent="0.25">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x14ac:dyDescent="0.25">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x14ac:dyDescent="0.25">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x14ac:dyDescent="0.25">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x14ac:dyDescent="0.25">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x14ac:dyDescent="0.25">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x14ac:dyDescent="0.25">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x14ac:dyDescent="0.25">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x14ac:dyDescent="0.25">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x14ac:dyDescent="0.25">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x14ac:dyDescent="0.25">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x14ac:dyDescent="0.25">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x14ac:dyDescent="0.25">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x14ac:dyDescent="0.25">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x14ac:dyDescent="0.25">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x14ac:dyDescent="0.25">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x14ac:dyDescent="0.25">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x14ac:dyDescent="0.25">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x14ac:dyDescent="0.25">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x14ac:dyDescent="0.25">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x14ac:dyDescent="0.25">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x14ac:dyDescent="0.25">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x14ac:dyDescent="0.25">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x14ac:dyDescent="0.25">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x14ac:dyDescent="0.25">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x14ac:dyDescent="0.25">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x14ac:dyDescent="0.25">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x14ac:dyDescent="0.25">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x14ac:dyDescent="0.25">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x14ac:dyDescent="0.25">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x14ac:dyDescent="0.25">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x14ac:dyDescent="0.25">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x14ac:dyDescent="0.25">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x14ac:dyDescent="0.25">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x14ac:dyDescent="0.25">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x14ac:dyDescent="0.25">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x14ac:dyDescent="0.25">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x14ac:dyDescent="0.25">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x14ac:dyDescent="0.25">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x14ac:dyDescent="0.25">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x14ac:dyDescent="0.25">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x14ac:dyDescent="0.25">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x14ac:dyDescent="0.25">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x14ac:dyDescent="0.25">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x14ac:dyDescent="0.25">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x14ac:dyDescent="0.25">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x14ac:dyDescent="0.25">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x14ac:dyDescent="0.25">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x14ac:dyDescent="0.25">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x14ac:dyDescent="0.25">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x14ac:dyDescent="0.25">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x14ac:dyDescent="0.25">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x14ac:dyDescent="0.25">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x14ac:dyDescent="0.25">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x14ac:dyDescent="0.25">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x14ac:dyDescent="0.25">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x14ac:dyDescent="0.25">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x14ac:dyDescent="0.25">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x14ac:dyDescent="0.25">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x14ac:dyDescent="0.25">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x14ac:dyDescent="0.25">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x14ac:dyDescent="0.25">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x14ac:dyDescent="0.25">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x14ac:dyDescent="0.25">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x14ac:dyDescent="0.25">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x14ac:dyDescent="0.25">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x14ac:dyDescent="0.25">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x14ac:dyDescent="0.25">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x14ac:dyDescent="0.25">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x14ac:dyDescent="0.25">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x14ac:dyDescent="0.25">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x14ac:dyDescent="0.25">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x14ac:dyDescent="0.25">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x14ac:dyDescent="0.25">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x14ac:dyDescent="0.25">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x14ac:dyDescent="0.25">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x14ac:dyDescent="0.25">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x14ac:dyDescent="0.25">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x14ac:dyDescent="0.25">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x14ac:dyDescent="0.25">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x14ac:dyDescent="0.25">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x14ac:dyDescent="0.25">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x14ac:dyDescent="0.25">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x14ac:dyDescent="0.25">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x14ac:dyDescent="0.25">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x14ac:dyDescent="0.25">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x14ac:dyDescent="0.25">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x14ac:dyDescent="0.25">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x14ac:dyDescent="0.25">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x14ac:dyDescent="0.25">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x14ac:dyDescent="0.25">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x14ac:dyDescent="0.25">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x14ac:dyDescent="0.25">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x14ac:dyDescent="0.25">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x14ac:dyDescent="0.25">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x14ac:dyDescent="0.25">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x14ac:dyDescent="0.25">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x14ac:dyDescent="0.25">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x14ac:dyDescent="0.25">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x14ac:dyDescent="0.25">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x14ac:dyDescent="0.25">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x14ac:dyDescent="0.25">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x14ac:dyDescent="0.25">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x14ac:dyDescent="0.25">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x14ac:dyDescent="0.25">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x14ac:dyDescent="0.25">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x14ac:dyDescent="0.25">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x14ac:dyDescent="0.25">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x14ac:dyDescent="0.25">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x14ac:dyDescent="0.25">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x14ac:dyDescent="0.25">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x14ac:dyDescent="0.25">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x14ac:dyDescent="0.25">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x14ac:dyDescent="0.25">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x14ac:dyDescent="0.25">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x14ac:dyDescent="0.25">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x14ac:dyDescent="0.25">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x14ac:dyDescent="0.25">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x14ac:dyDescent="0.25">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x14ac:dyDescent="0.25">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x14ac:dyDescent="0.25">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x14ac:dyDescent="0.25">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x14ac:dyDescent="0.25">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x14ac:dyDescent="0.25">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x14ac:dyDescent="0.25">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x14ac:dyDescent="0.25">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x14ac:dyDescent="0.25">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x14ac:dyDescent="0.25">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x14ac:dyDescent="0.25">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x14ac:dyDescent="0.25">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x14ac:dyDescent="0.25">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x14ac:dyDescent="0.25">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x14ac:dyDescent="0.25">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x14ac:dyDescent="0.25">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x14ac:dyDescent="0.25">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x14ac:dyDescent="0.25">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x14ac:dyDescent="0.25">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x14ac:dyDescent="0.25">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x14ac:dyDescent="0.25">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x14ac:dyDescent="0.25">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x14ac:dyDescent="0.25">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x14ac:dyDescent="0.25">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x14ac:dyDescent="0.25">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x14ac:dyDescent="0.25">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x14ac:dyDescent="0.25">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x14ac:dyDescent="0.25">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x14ac:dyDescent="0.25">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x14ac:dyDescent="0.25">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x14ac:dyDescent="0.25">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x14ac:dyDescent="0.25">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x14ac:dyDescent="0.25">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x14ac:dyDescent="0.25">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x14ac:dyDescent="0.25">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x14ac:dyDescent="0.25">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x14ac:dyDescent="0.25">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x14ac:dyDescent="0.25">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x14ac:dyDescent="0.25">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x14ac:dyDescent="0.25">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x14ac:dyDescent="0.25">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x14ac:dyDescent="0.25">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x14ac:dyDescent="0.25">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x14ac:dyDescent="0.25">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x14ac:dyDescent="0.25">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x14ac:dyDescent="0.25">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x14ac:dyDescent="0.25">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x14ac:dyDescent="0.25">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x14ac:dyDescent="0.25">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x14ac:dyDescent="0.25">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x14ac:dyDescent="0.25">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x14ac:dyDescent="0.25">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x14ac:dyDescent="0.25">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x14ac:dyDescent="0.25">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x14ac:dyDescent="0.25">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x14ac:dyDescent="0.25">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x14ac:dyDescent="0.25">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x14ac:dyDescent="0.25">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x14ac:dyDescent="0.25">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x14ac:dyDescent="0.25">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x14ac:dyDescent="0.25">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x14ac:dyDescent="0.25">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x14ac:dyDescent="0.25">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x14ac:dyDescent="0.25">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x14ac:dyDescent="0.25">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x14ac:dyDescent="0.25">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x14ac:dyDescent="0.25">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x14ac:dyDescent="0.25">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x14ac:dyDescent="0.25">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x14ac:dyDescent="0.25">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x14ac:dyDescent="0.25">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x14ac:dyDescent="0.25">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x14ac:dyDescent="0.25">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x14ac:dyDescent="0.25">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x14ac:dyDescent="0.25">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x14ac:dyDescent="0.25">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x14ac:dyDescent="0.25">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x14ac:dyDescent="0.25">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x14ac:dyDescent="0.25">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x14ac:dyDescent="0.25">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x14ac:dyDescent="0.25">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x14ac:dyDescent="0.25">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x14ac:dyDescent="0.25">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x14ac:dyDescent="0.25">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x14ac:dyDescent="0.25">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x14ac:dyDescent="0.25">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x14ac:dyDescent="0.25">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x14ac:dyDescent="0.25">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x14ac:dyDescent="0.25">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x14ac:dyDescent="0.25">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x14ac:dyDescent="0.25">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x14ac:dyDescent="0.25">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x14ac:dyDescent="0.25">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x14ac:dyDescent="0.25">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x14ac:dyDescent="0.25">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x14ac:dyDescent="0.25">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x14ac:dyDescent="0.25">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x14ac:dyDescent="0.25">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x14ac:dyDescent="0.25">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x14ac:dyDescent="0.25">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x14ac:dyDescent="0.25">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x14ac:dyDescent="0.25">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x14ac:dyDescent="0.25">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x14ac:dyDescent="0.25">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x14ac:dyDescent="0.25">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x14ac:dyDescent="0.25">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x14ac:dyDescent="0.25">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x14ac:dyDescent="0.25">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x14ac:dyDescent="0.25">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x14ac:dyDescent="0.25">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x14ac:dyDescent="0.25">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x14ac:dyDescent="0.25">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x14ac:dyDescent="0.25">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x14ac:dyDescent="0.25">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x14ac:dyDescent="0.25">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x14ac:dyDescent="0.25">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x14ac:dyDescent="0.25">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x14ac:dyDescent="0.25">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x14ac:dyDescent="0.25">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x14ac:dyDescent="0.25">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x14ac:dyDescent="0.25">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x14ac:dyDescent="0.25">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x14ac:dyDescent="0.25">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x14ac:dyDescent="0.25">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x14ac:dyDescent="0.25">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x14ac:dyDescent="0.25">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x14ac:dyDescent="0.25">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x14ac:dyDescent="0.25">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x14ac:dyDescent="0.25">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x14ac:dyDescent="0.25">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x14ac:dyDescent="0.25">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x14ac:dyDescent="0.25">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x14ac:dyDescent="0.25">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x14ac:dyDescent="0.25">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x14ac:dyDescent="0.25">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x14ac:dyDescent="0.25">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x14ac:dyDescent="0.25">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x14ac:dyDescent="0.25">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x14ac:dyDescent="0.25">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x14ac:dyDescent="0.25">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x14ac:dyDescent="0.25">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x14ac:dyDescent="0.25">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x14ac:dyDescent="0.25">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x14ac:dyDescent="0.25">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x14ac:dyDescent="0.25">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x14ac:dyDescent="0.25">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x14ac:dyDescent="0.25">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x14ac:dyDescent="0.25">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x14ac:dyDescent="0.25">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x14ac:dyDescent="0.25">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x14ac:dyDescent="0.25">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x14ac:dyDescent="0.25">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x14ac:dyDescent="0.25">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x14ac:dyDescent="0.25">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x14ac:dyDescent="0.25">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x14ac:dyDescent="0.25">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x14ac:dyDescent="0.25">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x14ac:dyDescent="0.25">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x14ac:dyDescent="0.25">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x14ac:dyDescent="0.25">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x14ac:dyDescent="0.25">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x14ac:dyDescent="0.25">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x14ac:dyDescent="0.25">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x14ac:dyDescent="0.25">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x14ac:dyDescent="0.25">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x14ac:dyDescent="0.25">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x14ac:dyDescent="0.25">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x14ac:dyDescent="0.25">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x14ac:dyDescent="0.25">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x14ac:dyDescent="0.25">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x14ac:dyDescent="0.25">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x14ac:dyDescent="0.25">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x14ac:dyDescent="0.25">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x14ac:dyDescent="0.25">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x14ac:dyDescent="0.25">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x14ac:dyDescent="0.25">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x14ac:dyDescent="0.25">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x14ac:dyDescent="0.25">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x14ac:dyDescent="0.25">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x14ac:dyDescent="0.25">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x14ac:dyDescent="0.25">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x14ac:dyDescent="0.25">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x14ac:dyDescent="0.25">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x14ac:dyDescent="0.25">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x14ac:dyDescent="0.25">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x14ac:dyDescent="0.25">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x14ac:dyDescent="0.25">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x14ac:dyDescent="0.25">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x14ac:dyDescent="0.25">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x14ac:dyDescent="0.25">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x14ac:dyDescent="0.25">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x14ac:dyDescent="0.25">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x14ac:dyDescent="0.25">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x14ac:dyDescent="0.25">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x14ac:dyDescent="0.25">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x14ac:dyDescent="0.25">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x14ac:dyDescent="0.25">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x14ac:dyDescent="0.25">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x14ac:dyDescent="0.25">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x14ac:dyDescent="0.25">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x14ac:dyDescent="0.25">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x14ac:dyDescent="0.25">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x14ac:dyDescent="0.25">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x14ac:dyDescent="0.25">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x14ac:dyDescent="0.25">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x14ac:dyDescent="0.25">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x14ac:dyDescent="0.25">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x14ac:dyDescent="0.25">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x14ac:dyDescent="0.25">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x14ac:dyDescent="0.25">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x14ac:dyDescent="0.25">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x14ac:dyDescent="0.25">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x14ac:dyDescent="0.25">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x14ac:dyDescent="0.25">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x14ac:dyDescent="0.25">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x14ac:dyDescent="0.25">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x14ac:dyDescent="0.25">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x14ac:dyDescent="0.25">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x14ac:dyDescent="0.25">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x14ac:dyDescent="0.25">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x14ac:dyDescent="0.25">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x14ac:dyDescent="0.25">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x14ac:dyDescent="0.25">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x14ac:dyDescent="0.25">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x14ac:dyDescent="0.25">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x14ac:dyDescent="0.25">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x14ac:dyDescent="0.25">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x14ac:dyDescent="0.25">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x14ac:dyDescent="0.25">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x14ac:dyDescent="0.25">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x14ac:dyDescent="0.25">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x14ac:dyDescent="0.25">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x14ac:dyDescent="0.25">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x14ac:dyDescent="0.25">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x14ac:dyDescent="0.25">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x14ac:dyDescent="0.25">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x14ac:dyDescent="0.25">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x14ac:dyDescent="0.25">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x14ac:dyDescent="0.25">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x14ac:dyDescent="0.25">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x14ac:dyDescent="0.25">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x14ac:dyDescent="0.25">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x14ac:dyDescent="0.25">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x14ac:dyDescent="0.25">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x14ac:dyDescent="0.25">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x14ac:dyDescent="0.25">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x14ac:dyDescent="0.25">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x14ac:dyDescent="0.25">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x14ac:dyDescent="0.25">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x14ac:dyDescent="0.25">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x14ac:dyDescent="0.25">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x14ac:dyDescent="0.25">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x14ac:dyDescent="0.25">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x14ac:dyDescent="0.25">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x14ac:dyDescent="0.25">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x14ac:dyDescent="0.25">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x14ac:dyDescent="0.25">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x14ac:dyDescent="0.25">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x14ac:dyDescent="0.25">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x14ac:dyDescent="0.25">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x14ac:dyDescent="0.25">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x14ac:dyDescent="0.25">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x14ac:dyDescent="0.25">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x14ac:dyDescent="0.25">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x14ac:dyDescent="0.25">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x14ac:dyDescent="0.25">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x14ac:dyDescent="0.25">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x14ac:dyDescent="0.25">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x14ac:dyDescent="0.25">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x14ac:dyDescent="0.25">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x14ac:dyDescent="0.25">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x14ac:dyDescent="0.25">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x14ac:dyDescent="0.25">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x14ac:dyDescent="0.25">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x14ac:dyDescent="0.25">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x14ac:dyDescent="0.25">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x14ac:dyDescent="0.25">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x14ac:dyDescent="0.25">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x14ac:dyDescent="0.25">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x14ac:dyDescent="0.25">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x14ac:dyDescent="0.25">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x14ac:dyDescent="0.25">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x14ac:dyDescent="0.25">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x14ac:dyDescent="0.25">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x14ac:dyDescent="0.25">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x14ac:dyDescent="0.25">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x14ac:dyDescent="0.25">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x14ac:dyDescent="0.25">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x14ac:dyDescent="0.25">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x14ac:dyDescent="0.25">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x14ac:dyDescent="0.25">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x14ac:dyDescent="0.25">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x14ac:dyDescent="0.25">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x14ac:dyDescent="0.25">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x14ac:dyDescent="0.25">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x14ac:dyDescent="0.25">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x14ac:dyDescent="0.25">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x14ac:dyDescent="0.25">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x14ac:dyDescent="0.25">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x14ac:dyDescent="0.25">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x14ac:dyDescent="0.25">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x14ac:dyDescent="0.25">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x14ac:dyDescent="0.25">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x14ac:dyDescent="0.25">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x14ac:dyDescent="0.25">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x14ac:dyDescent="0.25">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x14ac:dyDescent="0.25">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x14ac:dyDescent="0.25">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x14ac:dyDescent="0.25">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x14ac:dyDescent="0.25">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x14ac:dyDescent="0.25">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x14ac:dyDescent="0.25">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x14ac:dyDescent="0.25">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x14ac:dyDescent="0.25">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x14ac:dyDescent="0.25">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x14ac:dyDescent="0.25">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x14ac:dyDescent="0.25">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x14ac:dyDescent="0.25">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x14ac:dyDescent="0.25">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x14ac:dyDescent="0.25">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x14ac:dyDescent="0.25">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x14ac:dyDescent="0.25">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x14ac:dyDescent="0.25">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x14ac:dyDescent="0.25">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x14ac:dyDescent="0.25">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x14ac:dyDescent="0.25">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x14ac:dyDescent="0.25">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x14ac:dyDescent="0.25">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x14ac:dyDescent="0.25">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x14ac:dyDescent="0.25">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x14ac:dyDescent="0.25">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x14ac:dyDescent="0.25">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x14ac:dyDescent="0.25">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x14ac:dyDescent="0.25">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x14ac:dyDescent="0.25">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x14ac:dyDescent="0.25">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x14ac:dyDescent="0.25">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x14ac:dyDescent="0.25">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x14ac:dyDescent="0.25">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x14ac:dyDescent="0.25">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x14ac:dyDescent="0.25">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x14ac:dyDescent="0.25">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x14ac:dyDescent="0.25">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x14ac:dyDescent="0.25">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x14ac:dyDescent="0.25">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x14ac:dyDescent="0.25">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x14ac:dyDescent="0.25">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x14ac:dyDescent="0.25">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x14ac:dyDescent="0.25">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x14ac:dyDescent="0.25">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x14ac:dyDescent="0.25">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x14ac:dyDescent="0.25">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x14ac:dyDescent="0.25">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x14ac:dyDescent="0.25">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x14ac:dyDescent="0.25">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x14ac:dyDescent="0.25">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x14ac:dyDescent="0.25">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x14ac:dyDescent="0.25">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x14ac:dyDescent="0.25">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x14ac:dyDescent="0.25">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x14ac:dyDescent="0.25">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x14ac:dyDescent="0.25">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x14ac:dyDescent="0.25">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x14ac:dyDescent="0.25">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x14ac:dyDescent="0.25">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x14ac:dyDescent="0.25">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x14ac:dyDescent="0.25">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x14ac:dyDescent="0.25">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x14ac:dyDescent="0.25">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x14ac:dyDescent="0.25">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x14ac:dyDescent="0.25">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x14ac:dyDescent="0.25">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x14ac:dyDescent="0.25">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x14ac:dyDescent="0.25">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x14ac:dyDescent="0.25">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x14ac:dyDescent="0.25">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x14ac:dyDescent="0.25">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x14ac:dyDescent="0.25">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x14ac:dyDescent="0.25">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x14ac:dyDescent="0.25">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x14ac:dyDescent="0.25">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x14ac:dyDescent="0.25">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x14ac:dyDescent="0.25">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x14ac:dyDescent="0.25">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x14ac:dyDescent="0.25">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x14ac:dyDescent="0.25">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x14ac:dyDescent="0.25">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x14ac:dyDescent="0.25">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x14ac:dyDescent="0.25">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x14ac:dyDescent="0.25">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x14ac:dyDescent="0.25">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x14ac:dyDescent="0.25">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x14ac:dyDescent="0.25">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x14ac:dyDescent="0.25">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x14ac:dyDescent="0.25">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x14ac:dyDescent="0.25">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x14ac:dyDescent="0.25">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x14ac:dyDescent="0.25">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x14ac:dyDescent="0.25">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x14ac:dyDescent="0.25">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x14ac:dyDescent="0.25">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x14ac:dyDescent="0.25">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x14ac:dyDescent="0.25">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x14ac:dyDescent="0.25">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x14ac:dyDescent="0.25">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x14ac:dyDescent="0.25">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x14ac:dyDescent="0.25">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x14ac:dyDescent="0.25">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x14ac:dyDescent="0.25">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x14ac:dyDescent="0.25">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x14ac:dyDescent="0.25">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x14ac:dyDescent="0.25">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x14ac:dyDescent="0.25">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x14ac:dyDescent="0.25">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x14ac:dyDescent="0.25">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x14ac:dyDescent="0.25">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x14ac:dyDescent="0.25">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x14ac:dyDescent="0.25">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x14ac:dyDescent="0.25">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x14ac:dyDescent="0.25">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x14ac:dyDescent="0.25">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x14ac:dyDescent="0.25">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x14ac:dyDescent="0.25">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x14ac:dyDescent="0.25">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x14ac:dyDescent="0.25">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x14ac:dyDescent="0.25">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x14ac:dyDescent="0.25">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x14ac:dyDescent="0.25">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x14ac:dyDescent="0.25">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x14ac:dyDescent="0.25">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x14ac:dyDescent="0.25">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x14ac:dyDescent="0.25">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x14ac:dyDescent="0.25">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x14ac:dyDescent="0.25">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x14ac:dyDescent="0.25">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x14ac:dyDescent="0.25">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x14ac:dyDescent="0.25">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x14ac:dyDescent="0.25">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x14ac:dyDescent="0.25">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x14ac:dyDescent="0.25">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x14ac:dyDescent="0.25">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x14ac:dyDescent="0.25">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x14ac:dyDescent="0.25">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x14ac:dyDescent="0.25">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x14ac:dyDescent="0.25">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x14ac:dyDescent="0.25">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x14ac:dyDescent="0.25">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x14ac:dyDescent="0.25">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x14ac:dyDescent="0.25">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x14ac:dyDescent="0.25">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x14ac:dyDescent="0.25">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x14ac:dyDescent="0.25">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x14ac:dyDescent="0.25">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x14ac:dyDescent="0.25">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x14ac:dyDescent="0.25">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x14ac:dyDescent="0.25">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x14ac:dyDescent="0.25">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x14ac:dyDescent="0.25">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x14ac:dyDescent="0.25">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x14ac:dyDescent="0.25">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x14ac:dyDescent="0.25">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x14ac:dyDescent="0.25">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x14ac:dyDescent="0.25">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x14ac:dyDescent="0.25">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x14ac:dyDescent="0.25">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x14ac:dyDescent="0.25">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x14ac:dyDescent="0.25">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x14ac:dyDescent="0.25">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x14ac:dyDescent="0.25">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x14ac:dyDescent="0.25">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x14ac:dyDescent="0.25">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x14ac:dyDescent="0.25">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x14ac:dyDescent="0.25">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x14ac:dyDescent="0.25">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x14ac:dyDescent="0.25">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x14ac:dyDescent="0.25">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x14ac:dyDescent="0.25">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x14ac:dyDescent="0.25">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x14ac:dyDescent="0.25">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x14ac:dyDescent="0.25">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x14ac:dyDescent="0.25">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x14ac:dyDescent="0.25">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x14ac:dyDescent="0.25">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x14ac:dyDescent="0.25">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x14ac:dyDescent="0.25">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x14ac:dyDescent="0.25">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x14ac:dyDescent="0.25">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x14ac:dyDescent="0.25">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x14ac:dyDescent="0.25">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x14ac:dyDescent="0.25">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x14ac:dyDescent="0.25">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x14ac:dyDescent="0.25">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x14ac:dyDescent="0.25">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x14ac:dyDescent="0.25">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x14ac:dyDescent="0.25">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x14ac:dyDescent="0.25">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x14ac:dyDescent="0.25">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x14ac:dyDescent="0.25">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x14ac:dyDescent="0.25">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x14ac:dyDescent="0.25">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x14ac:dyDescent="0.25">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x14ac:dyDescent="0.25">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x14ac:dyDescent="0.25">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x14ac:dyDescent="0.25">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x14ac:dyDescent="0.25">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x14ac:dyDescent="0.25">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x14ac:dyDescent="0.25">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x14ac:dyDescent="0.25">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x14ac:dyDescent="0.25">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x14ac:dyDescent="0.25">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x14ac:dyDescent="0.25">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U5FPg95xBgrYgM/dsSWFn5mO7/yuKVNgSYtQqShrnKCXhhbwJwxnO9Zd+3HElQwvSRAgbDkjaQaQG1i8on0q8Q==" saltValue="2SeFxZdYazHDwj6AEjkPLQ==" spinCount="100000" sheet="1"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42578125" customWidth="1"/>
  </cols>
  <sheetData/>
  <sheetProtection algorithmName="SHA-512" hashValue="xD/hN9xqhKB2B1fA6puskf6q00xGY3kIn4iH8PbO1412jp15D15caXHO6CL7ARx75XUw12hDwulHoIvDkvAYUA==" saltValue="ZgvQSv/20CYk6ktSgYOXUA=="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Normal="100" workbookViewId="0">
      <selection activeCell="B15" sqref="B15"/>
    </sheetView>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0</v>
      </c>
      <c r="B1" s="101" t="s">
        <v>1</v>
      </c>
    </row>
    <row r="2" spans="1:3" x14ac:dyDescent="0.25">
      <c r="A2" s="8" t="s">
        <v>2</v>
      </c>
      <c r="B2" s="101" t="s">
        <v>3</v>
      </c>
    </row>
    <row r="3" spans="1:3" x14ac:dyDescent="0.25">
      <c r="A3" s="8" t="s">
        <v>4</v>
      </c>
      <c r="B3" s="101" t="s">
        <v>5</v>
      </c>
    </row>
    <row r="4" spans="1:3" x14ac:dyDescent="0.25">
      <c r="A4" s="8" t="s">
        <v>6</v>
      </c>
      <c r="B4" s="102"/>
    </row>
    <row r="5" spans="1:3" x14ac:dyDescent="0.25">
      <c r="A5" s="8" t="s">
        <v>7</v>
      </c>
      <c r="B5" s="101" t="s">
        <v>8</v>
      </c>
    </row>
    <row r="6" spans="1:3" x14ac:dyDescent="0.25">
      <c r="A6" s="8" t="s">
        <v>9</v>
      </c>
      <c r="B6" s="101" t="s">
        <v>10</v>
      </c>
    </row>
    <row r="7" spans="1:3" x14ac:dyDescent="0.25">
      <c r="A7" s="8" t="s">
        <v>11</v>
      </c>
      <c r="B7" s="103">
        <v>44462</v>
      </c>
    </row>
    <row r="11" spans="1:3" x14ac:dyDescent="0.25">
      <c r="A11" s="10" t="s">
        <v>12</v>
      </c>
      <c r="B11" s="10" t="s">
        <v>13</v>
      </c>
      <c r="C11" s="11"/>
    </row>
    <row r="12" spans="1:3" x14ac:dyDescent="0.25">
      <c r="A12" s="11" t="s">
        <v>14</v>
      </c>
      <c r="B12" s="47">
        <f>Eksplikatsioon_summad!B4</f>
        <v>621</v>
      </c>
      <c r="C12" s="11"/>
    </row>
    <row r="13" spans="1:3" x14ac:dyDescent="0.25">
      <c r="A13" s="11" t="s">
        <v>15</v>
      </c>
      <c r="B13" s="47">
        <f>Eksplikatsioon_summad!B5</f>
        <v>621</v>
      </c>
      <c r="C13" s="11"/>
    </row>
    <row r="14" spans="1:3" x14ac:dyDescent="0.25">
      <c r="A14" s="11" t="s">
        <v>16</v>
      </c>
      <c r="B14" s="47">
        <f>Eksplikatsioon_summad!B6</f>
        <v>1808.7000000000003</v>
      </c>
      <c r="C14" s="11"/>
    </row>
    <row r="15" spans="1:3" x14ac:dyDescent="0.25">
      <c r="A15" s="11" t="s">
        <v>17</v>
      </c>
      <c r="B15" s="47">
        <f>Eksplikatsioon_summad!B7</f>
        <v>1691</v>
      </c>
      <c r="C15" s="11"/>
    </row>
    <row r="16" spans="1:3" x14ac:dyDescent="0.25">
      <c r="A16" s="11" t="s">
        <v>18</v>
      </c>
      <c r="B16" s="47">
        <f>Eksplikatsioon_summad!B8</f>
        <v>24.699999999999996</v>
      </c>
      <c r="C16" s="11"/>
    </row>
    <row r="17" spans="1:3" x14ac:dyDescent="0.25">
      <c r="A17" s="11" t="s">
        <v>19</v>
      </c>
      <c r="B17" s="47">
        <f>Eksplikatsioon_summad!B9</f>
        <v>1567.2000000000003</v>
      </c>
      <c r="C17" s="11"/>
    </row>
    <row r="18" spans="1:3" x14ac:dyDescent="0.25">
      <c r="A18" s="11" t="s">
        <v>20</v>
      </c>
      <c r="B18" s="47">
        <f>Eksplikatsioon_summad!B10</f>
        <v>83.1</v>
      </c>
      <c r="C18" s="11"/>
    </row>
    <row r="19" spans="1:3" x14ac:dyDescent="0.25">
      <c r="A19" s="11" t="s">
        <v>21</v>
      </c>
      <c r="B19" s="50">
        <f>Eksplikatsioon_summad!B11</f>
        <v>1970.8</v>
      </c>
    </row>
    <row r="20" spans="1:3" x14ac:dyDescent="0.25">
      <c r="A20" s="11" t="s">
        <v>22</v>
      </c>
      <c r="B20" s="50">
        <f>Eksplikatsioon_summad!B12</f>
        <v>2224.4</v>
      </c>
    </row>
    <row r="21" spans="1:3" x14ac:dyDescent="0.25">
      <c r="A21" s="46" t="s">
        <v>23</v>
      </c>
      <c r="B21" s="50">
        <f>Eksplikatsioon_summad!B13</f>
        <v>8186</v>
      </c>
    </row>
    <row r="22" spans="1:3" x14ac:dyDescent="0.25">
      <c r="A22" s="46" t="s">
        <v>24</v>
      </c>
      <c r="B22" s="50">
        <f>Eksplikatsioon_summad!B14</f>
        <v>8186</v>
      </c>
    </row>
    <row r="23" spans="1:3" x14ac:dyDescent="0.25">
      <c r="A23" s="46" t="s">
        <v>25</v>
      </c>
      <c r="B23" s="50">
        <f>Eksplikatsioon_summad!B15</f>
        <v>92.64</v>
      </c>
    </row>
    <row r="24" spans="1:3" x14ac:dyDescent="0.25">
      <c r="A24" s="46" t="s">
        <v>26</v>
      </c>
      <c r="B24" s="50">
        <f>Eksplikatsioon_summad!B16</f>
        <v>18.38</v>
      </c>
    </row>
    <row r="25" spans="1:3" x14ac:dyDescent="0.25">
      <c r="A25" s="11" t="s">
        <v>27</v>
      </c>
      <c r="B25" s="50">
        <f>Eksplikatsioon_summad!B17</f>
        <v>41.39</v>
      </c>
    </row>
    <row r="26" spans="1:3" x14ac:dyDescent="0.25">
      <c r="A26" s="11" t="s">
        <v>28</v>
      </c>
      <c r="B26" s="50">
        <f>Eksplikatsioon_summad!B18</f>
        <v>30.25</v>
      </c>
    </row>
    <row r="27" spans="1:3" x14ac:dyDescent="0.25">
      <c r="A27" s="11" t="s">
        <v>29</v>
      </c>
      <c r="B27" s="95">
        <f>Eksplikatsioon_summad!B19</f>
        <v>6514300.0499999998</v>
      </c>
    </row>
    <row r="28" spans="1:3" x14ac:dyDescent="0.25">
      <c r="A28" s="11" t="s">
        <v>30</v>
      </c>
      <c r="B28" s="95">
        <f>Eksplikatsioon_summad!B20</f>
        <v>638808.27</v>
      </c>
    </row>
    <row r="29" spans="1:3" x14ac:dyDescent="0.25">
      <c r="A29" s="11" t="s">
        <v>31</v>
      </c>
      <c r="B29" s="95">
        <f>Eksplikatsioon_summad!B21</f>
        <v>6514288.3799999999</v>
      </c>
    </row>
    <row r="30" spans="1:3" x14ac:dyDescent="0.25">
      <c r="A30" s="11" t="s">
        <v>32</v>
      </c>
      <c r="B30" s="95">
        <f>Eksplikatsioon_summad!B22</f>
        <v>638814.82999999996</v>
      </c>
    </row>
    <row r="31" spans="1:3" x14ac:dyDescent="0.25">
      <c r="A31" s="11" t="s">
        <v>33</v>
      </c>
      <c r="B31" s="95">
        <f>Eksplikatsioon_summad!B23</f>
        <v>6514262.0300000003</v>
      </c>
    </row>
    <row r="32" spans="1:3" x14ac:dyDescent="0.25">
      <c r="A32" s="11" t="s">
        <v>34</v>
      </c>
      <c r="B32" s="95">
        <f>Eksplikatsioon_summad!B24</f>
        <v>638780.14</v>
      </c>
    </row>
    <row r="33" spans="1:2" x14ac:dyDescent="0.25">
      <c r="A33" s="11" t="s">
        <v>35</v>
      </c>
      <c r="B33" s="95">
        <f>Eksplikatsioon_summad!B25</f>
        <v>6514288.7599999998</v>
      </c>
    </row>
    <row r="34" spans="1:2" x14ac:dyDescent="0.25">
      <c r="A34" s="11" t="s">
        <v>36</v>
      </c>
      <c r="B34" s="95">
        <f>Eksplikatsioon_summad!B26</f>
        <v>638775.55000000005</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63"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Normal="100" workbookViewId="0"/>
  </sheetViews>
  <sheetFormatPr defaultColWidth="9.140625" defaultRowHeight="15" x14ac:dyDescent="0.25"/>
  <cols>
    <col min="1" max="1" width="42.5703125" style="11" customWidth="1"/>
    <col min="2" max="2" width="21.5703125" style="47" bestFit="1" customWidth="1"/>
    <col min="3" max="3" width="35" style="14" bestFit="1" customWidth="1"/>
    <col min="4" max="27" width="8.5703125" style="14" customWidth="1"/>
    <col min="28" max="28" width="8.5703125" style="9" customWidth="1"/>
    <col min="29" max="29" width="9.5703125" style="9" hidden="1" customWidth="1"/>
    <col min="30" max="16384" width="9.140625" style="9"/>
  </cols>
  <sheetData>
    <row r="1" spans="1:29" x14ac:dyDescent="0.25">
      <c r="A1" s="10" t="s">
        <v>2</v>
      </c>
      <c r="B1" s="51" t="str">
        <f>IF('Hoone üldandmed'!B2="","",'Hoone üldandmed'!B2)</f>
        <v>Suur tn 3, Jõgeva, Jõgeva maakond</v>
      </c>
      <c r="C1" s="20"/>
      <c r="D1" s="20"/>
      <c r="E1" s="20"/>
      <c r="F1" s="20"/>
      <c r="G1" s="20"/>
      <c r="H1" s="20"/>
      <c r="I1" s="20"/>
      <c r="J1" s="20"/>
      <c r="K1" s="20"/>
      <c r="L1" s="20"/>
      <c r="M1" s="20"/>
      <c r="N1" s="20"/>
      <c r="O1" s="20"/>
      <c r="P1" s="20"/>
      <c r="Q1" s="20"/>
      <c r="R1" s="20"/>
      <c r="S1" s="20"/>
      <c r="T1" s="20"/>
      <c r="U1" s="20"/>
      <c r="V1" s="20"/>
      <c r="W1" s="20"/>
      <c r="X1" s="20"/>
      <c r="Y1" s="20"/>
      <c r="Z1" s="20"/>
      <c r="AA1" s="20"/>
      <c r="AC1" s="20" t="s">
        <v>37</v>
      </c>
    </row>
    <row r="3" spans="1:29" x14ac:dyDescent="0.25">
      <c r="A3" s="10" t="s">
        <v>38</v>
      </c>
      <c r="C3" s="58"/>
    </row>
    <row r="4" spans="1:29" x14ac:dyDescent="0.25">
      <c r="A4" s="21" t="s">
        <v>39</v>
      </c>
      <c r="B4" s="52">
        <v>621</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25">
      <c r="A5" s="21" t="s">
        <v>40</v>
      </c>
      <c r="B5" s="52">
        <v>621</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25">
      <c r="A6" s="21" t="s">
        <v>41</v>
      </c>
      <c r="B6" s="47">
        <f>SUMIF(A:A,"Korruse netopind (KNP):",B:B)</f>
        <v>1808.7000000000003</v>
      </c>
    </row>
    <row r="7" spans="1:29" x14ac:dyDescent="0.25">
      <c r="A7" s="21" t="s">
        <v>42</v>
      </c>
      <c r="B7" s="47">
        <f>SUMIF(A:A,"Korruse suletud netopind (KSNP):",B:B)</f>
        <v>1691</v>
      </c>
    </row>
    <row r="8" spans="1:29" x14ac:dyDescent="0.25">
      <c r="A8" s="21" t="s">
        <v>43</v>
      </c>
      <c r="B8" s="47">
        <f>SUMIF(Eksplikatsioon!C:C,"TEHNOPIND",Eksplikatsioon!G:G)</f>
        <v>24.699999999999996</v>
      </c>
    </row>
    <row r="9" spans="1:29" x14ac:dyDescent="0.25">
      <c r="A9" s="21" t="s">
        <v>44</v>
      </c>
      <c r="B9" s="47">
        <f>SUMIF(A:A,"Korruse üüritav pind (KÜP):",B:B)</f>
        <v>1567.2000000000003</v>
      </c>
    </row>
    <row r="10" spans="1:29" x14ac:dyDescent="0.25">
      <c r="A10" s="21" t="s">
        <v>45</v>
      </c>
      <c r="B10" s="47">
        <f>SUMIF(A:A,"Korruse tehnopind (KTRP):",B:B)</f>
        <v>83.1</v>
      </c>
    </row>
    <row r="11" spans="1:29" x14ac:dyDescent="0.25">
      <c r="A11" s="21" t="s">
        <v>46</v>
      </c>
      <c r="B11" s="47">
        <f>SUMIF(A:A,"Korruse kasulik pind (KKP):",B:B)</f>
        <v>1970.8</v>
      </c>
      <c r="C11" s="57"/>
    </row>
    <row r="12" spans="1:29" x14ac:dyDescent="0.25">
      <c r="A12" s="21" t="s">
        <v>47</v>
      </c>
      <c r="B12" s="47">
        <f>SUMIF(A:A,"Korruse brutopind (KBP):",B:B)</f>
        <v>2224.4</v>
      </c>
      <c r="C12" s="57"/>
    </row>
    <row r="13" spans="1:29" x14ac:dyDescent="0.25">
      <c r="A13" s="21" t="s">
        <v>48</v>
      </c>
      <c r="B13" s="52">
        <v>8186</v>
      </c>
      <c r="C13" s="57"/>
    </row>
    <row r="14" spans="1:29" x14ac:dyDescent="0.25">
      <c r="A14" s="21" t="s">
        <v>49</v>
      </c>
      <c r="B14" s="52">
        <v>8186</v>
      </c>
      <c r="C14" s="57"/>
    </row>
    <row r="15" spans="1:29" x14ac:dyDescent="0.25">
      <c r="A15" s="21" t="s">
        <v>50</v>
      </c>
      <c r="B15" s="52">
        <v>92.64</v>
      </c>
      <c r="C15" s="57"/>
    </row>
    <row r="16" spans="1:29" x14ac:dyDescent="0.25">
      <c r="A16" s="21" t="s">
        <v>51</v>
      </c>
      <c r="B16" s="52">
        <v>18.38</v>
      </c>
    </row>
    <row r="17" spans="1:31" x14ac:dyDescent="0.25">
      <c r="A17" s="21" t="s">
        <v>52</v>
      </c>
      <c r="B17" s="52">
        <v>41.39</v>
      </c>
    </row>
    <row r="18" spans="1:31" x14ac:dyDescent="0.25">
      <c r="A18" s="21" t="s">
        <v>53</v>
      </c>
      <c r="B18" s="52">
        <v>30.25</v>
      </c>
    </row>
    <row r="19" spans="1:31" x14ac:dyDescent="0.25">
      <c r="A19" s="21" t="s">
        <v>54</v>
      </c>
      <c r="B19" s="96">
        <v>6514300.0499999998</v>
      </c>
      <c r="C19" s="57"/>
    </row>
    <row r="20" spans="1:31" x14ac:dyDescent="0.25">
      <c r="A20" s="21" t="s">
        <v>55</v>
      </c>
      <c r="B20" s="96">
        <v>638808.27</v>
      </c>
      <c r="C20" s="57"/>
    </row>
    <row r="21" spans="1:31" x14ac:dyDescent="0.25">
      <c r="A21" s="21" t="s">
        <v>56</v>
      </c>
      <c r="B21" s="96">
        <v>6514288.3799999999</v>
      </c>
      <c r="C21" s="57"/>
    </row>
    <row r="22" spans="1:31" x14ac:dyDescent="0.25">
      <c r="A22" s="21" t="s">
        <v>57</v>
      </c>
      <c r="B22" s="96">
        <v>638814.82999999996</v>
      </c>
      <c r="C22" s="57"/>
    </row>
    <row r="23" spans="1:31" x14ac:dyDescent="0.25">
      <c r="A23" s="21" t="s">
        <v>58</v>
      </c>
      <c r="B23" s="96">
        <v>6514262.0300000003</v>
      </c>
      <c r="C23" s="57"/>
    </row>
    <row r="24" spans="1:31" x14ac:dyDescent="0.25">
      <c r="A24" s="21" t="s">
        <v>59</v>
      </c>
      <c r="B24" s="96">
        <v>638780.14</v>
      </c>
      <c r="C24" s="57"/>
    </row>
    <row r="25" spans="1:31" x14ac:dyDescent="0.25">
      <c r="A25" s="21" t="s">
        <v>60</v>
      </c>
      <c r="B25" s="96">
        <v>6514288.7599999998</v>
      </c>
      <c r="C25" s="57"/>
    </row>
    <row r="26" spans="1:31" x14ac:dyDescent="0.25">
      <c r="A26" s="21" t="s">
        <v>61</v>
      </c>
      <c r="B26" s="96">
        <v>638775.55000000005</v>
      </c>
      <c r="C26" s="57"/>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1. Korrus</v>
      </c>
      <c r="AC29" s="23">
        <f>IFERROR(IF(FIND(".",A29)=3,LEFT(A29,2),LEFT(A29,1))*1,"")</f>
        <v>1</v>
      </c>
      <c r="AE29" s="20"/>
    </row>
    <row r="30" spans="1:31" x14ac:dyDescent="0.25">
      <c r="A30" s="21" t="str">
        <f>IF(A29="","",Tabelid!D2)</f>
        <v>Korruse üüritav pind (KÜP):</v>
      </c>
      <c r="B30" s="47">
        <f>IF(A30="","",SUMIFS(Eksplikatsioon!F:F,Eksplikatsioon!A:A,AC30,Eksplikatsioon!C:C,Tabelid!E2))</f>
        <v>436.2</v>
      </c>
      <c r="AC30" s="23">
        <f>AC29</f>
        <v>1</v>
      </c>
    </row>
    <row r="31" spans="1:31" x14ac:dyDescent="0.25">
      <c r="A31" s="21" t="str">
        <f>IF(A30="","",Tabelid!D3)</f>
        <v>Korruse vertikaalsete ühendusteede pind (KÜTP):</v>
      </c>
      <c r="B31" s="47">
        <f>IF(A31="","",SUMIFS(Eksplikatsioon!F:F,Eksplikatsioon!A:A,AC31,Eksplikatsioon!C:C,Tabelid!E3))</f>
        <v>32.6</v>
      </c>
      <c r="D31" s="39"/>
      <c r="AC31" s="23">
        <f t="shared" ref="AC31:AC38" si="0">AC30</f>
        <v>1</v>
      </c>
    </row>
    <row r="32" spans="1:31" x14ac:dyDescent="0.25">
      <c r="A32" s="21" t="str">
        <f>IF(A31="","",Tabelid!D4)</f>
        <v>Korruse tehnopind (KTRP):</v>
      </c>
      <c r="B32" s="47">
        <f>IF(A32="","",SUMIFS(Eksplikatsioon!F:F,Eksplikatsioon!A:A,AC32,Eksplikatsioon!C:C,Tabelid!E4))</f>
        <v>18.799999999999997</v>
      </c>
      <c r="D32" s="39"/>
      <c r="AC32" s="23">
        <f t="shared" si="0"/>
        <v>1</v>
      </c>
    </row>
    <row r="33" spans="1:29" x14ac:dyDescent="0.25">
      <c r="A33" s="21" t="str">
        <f>IF(A32="","",Tabelid!D5)</f>
        <v>Korruse netopind (KNP):</v>
      </c>
      <c r="B33" s="47">
        <f>IF(A33="","",SUM(B30:B32)+B38)</f>
        <v>487.6</v>
      </c>
      <c r="D33" s="39"/>
      <c r="E33" s="26"/>
      <c r="AC33" s="23">
        <f t="shared" si="0"/>
        <v>1</v>
      </c>
    </row>
    <row r="34" spans="1:29" x14ac:dyDescent="0.25">
      <c r="A34" s="21" t="str">
        <f>IF(A33="","",Tabelid!D6)</f>
        <v>Korruse suletud netopind (KSNP):</v>
      </c>
      <c r="B34" s="47">
        <f>IF(A34="","",SUMIFS(Eksplikatsioon!G:G,Eksplikatsioon!A:A,AC34))</f>
        <v>470.69999999999993</v>
      </c>
      <c r="D34" s="39"/>
      <c r="AC34" s="23">
        <f>AC33</f>
        <v>1</v>
      </c>
    </row>
    <row r="35" spans="1:29" x14ac:dyDescent="0.25">
      <c r="A35" s="21" t="str">
        <f>IF(A33="","",Tabelid!D7)</f>
        <v>Korruse kasulik pind (KKP):</v>
      </c>
      <c r="B35" s="52">
        <v>535</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1</v>
      </c>
    </row>
    <row r="36" spans="1:29" x14ac:dyDescent="0.25">
      <c r="A36" s="21" t="str">
        <f>IF(A35="","",Tabelid!D8)</f>
        <v>Korruse brutopind (KBP):</v>
      </c>
      <c r="B36" s="52">
        <v>597.9</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1</v>
      </c>
    </row>
    <row r="37" spans="1:29" x14ac:dyDescent="0.25">
      <c r="A37" s="21" t="str">
        <f>IF(A36="","",Tabelid!D9)</f>
        <v>Korruse avatud netopind (KANP):</v>
      </c>
      <c r="B37" s="47">
        <f>IF(A37="","",SUMIFS(Eksplikatsioon!F:F,Eksplikatsioon!A:A,AC37,Eksplikatsioon!C:C,Tabelid!E9))</f>
        <v>0</v>
      </c>
      <c r="D37" s="39"/>
      <c r="AC37" s="23">
        <f t="shared" si="0"/>
        <v>1</v>
      </c>
    </row>
    <row r="38" spans="1:29" x14ac:dyDescent="0.25">
      <c r="A38" s="21" t="str">
        <f>IF(A37="","",Tabelid!D10)</f>
        <v>Korruse passiivne vakantsus (KPV):</v>
      </c>
      <c r="B38" s="47">
        <f>IF(A38="","",SUMIFS(Eksplikatsioon!F:F,Eksplikatsioon!A:A,AC38,Eksplikatsioon!C:C,Tabelid!E10))</f>
        <v>0</v>
      </c>
      <c r="D38" s="39"/>
      <c r="AC38" s="23">
        <f t="shared" si="0"/>
        <v>1</v>
      </c>
    </row>
    <row r="39" spans="1:29" x14ac:dyDescent="0.25">
      <c r="A39" s="10" t="str">
        <f>IF(COUNTIF(Tabelid!G:G,TRUE)/10-Tabelid!H11&gt;0,MIN(Tabelid!F:F)+Tabelid!H11&amp;"."&amp;" Korrus","")</f>
        <v>2. Korrus</v>
      </c>
      <c r="D39" s="39"/>
      <c r="AC39" s="23">
        <f>IFERROR(IF(FIND(".",A39)=3,LEFT(A39,2),LEFT(A39,1))*1,"")</f>
        <v>2</v>
      </c>
    </row>
    <row r="40" spans="1:29" x14ac:dyDescent="0.25">
      <c r="A40" s="21" t="str">
        <f>IF(A39="","",Tabelid!D12)</f>
        <v>Korruse üüritav pind (KÜP):</v>
      </c>
      <c r="B40" s="47">
        <f>IF(A40="","",SUMIFS(Eksplikatsioon!F:F,Eksplikatsioon!A:A,AC40,Eksplikatsioon!C:C,Tabelid!E12))</f>
        <v>404.8</v>
      </c>
      <c r="D40" s="39"/>
      <c r="AC40" s="23">
        <f>AC39</f>
        <v>2</v>
      </c>
    </row>
    <row r="41" spans="1:29" x14ac:dyDescent="0.25">
      <c r="A41" s="21" t="str">
        <f>IF(A40="","",Tabelid!D13)</f>
        <v>Korruse vertikaalsete ühendusteede pind (KÜTP):</v>
      </c>
      <c r="B41" s="47">
        <f>IF(A41="","",SUMIFS(Eksplikatsioon!F:F,Eksplikatsioon!A:A,AC41,Eksplikatsioon!C:C,Tabelid!E13))</f>
        <v>44.199999999999996</v>
      </c>
      <c r="D41" s="39"/>
      <c r="AC41" s="23">
        <f t="shared" ref="AC41:AC48" si="1">AC40</f>
        <v>2</v>
      </c>
    </row>
    <row r="42" spans="1:29" x14ac:dyDescent="0.25">
      <c r="A42" s="21" t="str">
        <f>IF(A41="","",Tabelid!D14)</f>
        <v>Korruse tehnopind (KTRP):</v>
      </c>
      <c r="B42" s="47">
        <f>IF(A42="","",SUMIFS(Eksplikatsioon!F:F,Eksplikatsioon!A:A,AC42,Eksplikatsioon!C:C,Tabelid!E14))</f>
        <v>0</v>
      </c>
      <c r="D42" s="39"/>
      <c r="AC42" s="23">
        <f t="shared" si="1"/>
        <v>2</v>
      </c>
    </row>
    <row r="43" spans="1:29" x14ac:dyDescent="0.25">
      <c r="A43" s="21" t="str">
        <f>IF(A42="","",Tabelid!D15)</f>
        <v>Korruse netopind (KNP):</v>
      </c>
      <c r="B43" s="47">
        <f>IF(A43="","",SUM(B40:B42)+B48)</f>
        <v>449</v>
      </c>
      <c r="D43" s="39"/>
      <c r="AC43" s="23">
        <f t="shared" si="1"/>
        <v>2</v>
      </c>
    </row>
    <row r="44" spans="1:29" x14ac:dyDescent="0.25">
      <c r="A44" s="21" t="str">
        <f>IF(A43="","",Tabelid!D16)</f>
        <v>Korruse suletud netopind (KSNP):</v>
      </c>
      <c r="B44" s="47">
        <f>IF(A44="","",SUMIFS(Eksplikatsioon!G:G,Eksplikatsioon!A:A,AC44))</f>
        <v>435.6</v>
      </c>
      <c r="D44" s="39"/>
      <c r="AC44" s="23">
        <f>AC43</f>
        <v>2</v>
      </c>
    </row>
    <row r="45" spans="1:29" x14ac:dyDescent="0.25">
      <c r="A45" s="21" t="str">
        <f>IF(A43="","",Tabelid!D17)</f>
        <v>Korruse kasulik pind (KKP):</v>
      </c>
      <c r="B45" s="52">
        <v>487.6</v>
      </c>
      <c r="D45" s="22"/>
      <c r="E45" s="22"/>
      <c r="F45" s="22"/>
      <c r="G45" s="22"/>
      <c r="H45" s="22"/>
      <c r="I45" s="22"/>
      <c r="J45" s="22"/>
      <c r="K45" s="22"/>
      <c r="L45" s="22"/>
      <c r="M45" s="22"/>
      <c r="N45" s="22"/>
      <c r="O45" s="22"/>
      <c r="P45" s="22"/>
      <c r="Q45" s="22"/>
      <c r="R45" s="22"/>
      <c r="S45" s="22"/>
      <c r="T45" s="22"/>
      <c r="U45" s="22"/>
      <c r="V45" s="22"/>
      <c r="W45" s="22"/>
      <c r="X45" s="22"/>
      <c r="Y45" s="22"/>
      <c r="Z45" s="22"/>
      <c r="AA45" s="22"/>
      <c r="AC45" s="23">
        <f>AC43</f>
        <v>2</v>
      </c>
    </row>
    <row r="46" spans="1:29" x14ac:dyDescent="0.25">
      <c r="A46" s="21" t="str">
        <f>IF(A45="","",Tabelid!D18)</f>
        <v>Korruse brutopind (KBP):</v>
      </c>
      <c r="B46" s="52">
        <v>553.1</v>
      </c>
      <c r="D46" s="22"/>
      <c r="E46" s="22"/>
      <c r="F46" s="22"/>
      <c r="G46" s="22"/>
      <c r="H46" s="22"/>
      <c r="I46" s="22"/>
      <c r="J46" s="22"/>
      <c r="K46" s="22"/>
      <c r="L46" s="22"/>
      <c r="M46" s="22"/>
      <c r="N46" s="22"/>
      <c r="O46" s="22"/>
      <c r="P46" s="22"/>
      <c r="Q46" s="22"/>
      <c r="R46" s="22"/>
      <c r="S46" s="22"/>
      <c r="T46" s="22"/>
      <c r="U46" s="22"/>
      <c r="V46" s="22"/>
      <c r="W46" s="22"/>
      <c r="X46" s="22"/>
      <c r="Y46" s="22"/>
      <c r="Z46" s="22"/>
      <c r="AA46" s="22"/>
      <c r="AC46" s="23">
        <f t="shared" si="1"/>
        <v>2</v>
      </c>
    </row>
    <row r="47" spans="1:29" x14ac:dyDescent="0.25">
      <c r="A47" s="21" t="str">
        <f>IF(A46="","",Tabelid!D19)</f>
        <v>Korruse avatud netopind (KANP):</v>
      </c>
      <c r="B47" s="47">
        <f>IF(A47="","",SUMIFS(Eksplikatsioon!F:F,Eksplikatsioon!A:A,AC47,Eksplikatsioon!C:C,Tabelid!E19))</f>
        <v>0</v>
      </c>
      <c r="AC47" s="23">
        <f t="shared" si="1"/>
        <v>2</v>
      </c>
    </row>
    <row r="48" spans="1:29" x14ac:dyDescent="0.25">
      <c r="A48" s="21" t="str">
        <f>IF(A47="","",Tabelid!D20)</f>
        <v>Korruse passiivne vakantsus (KPV):</v>
      </c>
      <c r="B48" s="47">
        <f>IF(A48="","",SUMIFS(Eksplikatsioon!F:F,Eksplikatsioon!A:A,AC48,Eksplikatsioon!C:C,Tabelid!E20))</f>
        <v>0</v>
      </c>
      <c r="AC48" s="23">
        <f t="shared" si="1"/>
        <v>2</v>
      </c>
    </row>
    <row r="49" spans="1:29" x14ac:dyDescent="0.25">
      <c r="A49" s="10" t="str">
        <f>IF(COUNTIF(Tabelid!G:G,TRUE)/10-Tabelid!H21&gt;0,MIN(Tabelid!F:F)+Tabelid!H21&amp;"."&amp;" Korrus","")</f>
        <v>3. Korrus</v>
      </c>
      <c r="AC49" s="23">
        <f>IFERROR(IF(FIND(".",A49)=3,LEFT(A49,2),LEFT(A49,1))*1,"")</f>
        <v>3</v>
      </c>
    </row>
    <row r="50" spans="1:29" x14ac:dyDescent="0.25">
      <c r="A50" s="21" t="str">
        <f>IF(A49="","",Tabelid!D22)</f>
        <v>Korruse üüritav pind (KÜP):</v>
      </c>
      <c r="B50" s="47">
        <f>IF(A50="","",SUMIFS(Eksplikatsioon!F:F,Eksplikatsioon!A:A,AC50,Eksplikatsioon!C:C,Tabelid!E22))</f>
        <v>401.10000000000008</v>
      </c>
      <c r="AC50" s="23">
        <f>AC49</f>
        <v>3</v>
      </c>
    </row>
    <row r="51" spans="1:29" x14ac:dyDescent="0.25">
      <c r="A51" s="21" t="str">
        <f>IF(A50="","",Tabelid!D23)</f>
        <v>Korruse vertikaalsete ühendusteede pind (KÜTP):</v>
      </c>
      <c r="B51" s="47">
        <f>IF(A51="","",SUMIFS(Eksplikatsioon!F:F,Eksplikatsioon!A:A,AC51,Eksplikatsioon!C:C,Tabelid!E23))</f>
        <v>42.699999999999996</v>
      </c>
      <c r="AC51" s="23">
        <f t="shared" ref="AC51:AC58" si="2">AC50</f>
        <v>3</v>
      </c>
    </row>
    <row r="52" spans="1:29" x14ac:dyDescent="0.25">
      <c r="A52" s="21" t="str">
        <f>IF(A51="","",Tabelid!D24)</f>
        <v>Korruse tehnopind (KTRP):</v>
      </c>
      <c r="B52" s="47">
        <f>IF(A52="","",SUMIFS(Eksplikatsioon!F:F,Eksplikatsioon!A:A,AC52,Eksplikatsioon!C:C,Tabelid!E24))</f>
        <v>6.2</v>
      </c>
      <c r="AC52" s="23">
        <f t="shared" si="2"/>
        <v>3</v>
      </c>
    </row>
    <row r="53" spans="1:29" x14ac:dyDescent="0.25">
      <c r="A53" s="21" t="str">
        <f>IF(A52="","",Tabelid!D25)</f>
        <v>Korruse netopind (KNP):</v>
      </c>
      <c r="B53" s="47">
        <f>IF(A53="","",SUM(B50:B52)+B58)</f>
        <v>450.00000000000006</v>
      </c>
      <c r="AC53" s="23">
        <f t="shared" si="2"/>
        <v>3</v>
      </c>
    </row>
    <row r="54" spans="1:29" x14ac:dyDescent="0.25">
      <c r="A54" s="21" t="str">
        <f>IF(A53="","",Tabelid!D26)</f>
        <v>Korruse suletud netopind (KSNP):</v>
      </c>
      <c r="B54" s="47">
        <f>IF(A54="","",SUMIFS(Eksplikatsioon!G:G,Eksplikatsioon!A:A,AC54))</f>
        <v>434.39999999999992</v>
      </c>
      <c r="AC54" s="23">
        <f>AC53</f>
        <v>3</v>
      </c>
    </row>
    <row r="55" spans="1:29" x14ac:dyDescent="0.25">
      <c r="A55" s="21" t="str">
        <f>IF(A53="","",Tabelid!D27)</f>
        <v>Korruse kasulik pind (KKP):</v>
      </c>
      <c r="B55" s="52">
        <v>487.8</v>
      </c>
      <c r="D55" s="22"/>
      <c r="E55" s="22"/>
      <c r="F55" s="22"/>
      <c r="G55" s="22"/>
      <c r="H55" s="22"/>
      <c r="I55" s="22"/>
      <c r="J55" s="22"/>
      <c r="K55" s="22"/>
      <c r="L55" s="22"/>
      <c r="M55" s="22"/>
      <c r="N55" s="22"/>
      <c r="O55" s="22"/>
      <c r="P55" s="22"/>
      <c r="Q55" s="22"/>
      <c r="R55" s="22"/>
      <c r="S55" s="22"/>
      <c r="T55" s="22"/>
      <c r="U55" s="22"/>
      <c r="V55" s="22"/>
      <c r="W55" s="22"/>
      <c r="X55" s="22"/>
      <c r="Y55" s="22"/>
      <c r="Z55" s="22"/>
      <c r="AA55" s="22"/>
      <c r="AC55" s="23">
        <f>AC53</f>
        <v>3</v>
      </c>
    </row>
    <row r="56" spans="1:29" x14ac:dyDescent="0.25">
      <c r="A56" s="21" t="str">
        <f>IF(A55="","",Tabelid!D28)</f>
        <v>Korruse brutopind (KBP):</v>
      </c>
      <c r="B56" s="52">
        <v>553.20000000000005</v>
      </c>
      <c r="D56" s="22"/>
      <c r="E56" s="22"/>
      <c r="F56" s="22"/>
      <c r="G56" s="22"/>
      <c r="H56" s="22"/>
      <c r="I56" s="22"/>
      <c r="J56" s="22"/>
      <c r="K56" s="22"/>
      <c r="L56" s="22"/>
      <c r="M56" s="22"/>
      <c r="N56" s="22"/>
      <c r="O56" s="22"/>
      <c r="P56" s="22"/>
      <c r="Q56" s="22"/>
      <c r="R56" s="22"/>
      <c r="S56" s="22"/>
      <c r="T56" s="22"/>
      <c r="U56" s="22"/>
      <c r="V56" s="22"/>
      <c r="W56" s="22"/>
      <c r="X56" s="22"/>
      <c r="Y56" s="22"/>
      <c r="Z56" s="22"/>
      <c r="AA56" s="22"/>
      <c r="AC56" s="23">
        <f t="shared" si="2"/>
        <v>3</v>
      </c>
    </row>
    <row r="57" spans="1:29" x14ac:dyDescent="0.25">
      <c r="A57" s="21" t="str">
        <f>IF(A56="","",Tabelid!D29)</f>
        <v>Korruse avatud netopind (KANP):</v>
      </c>
      <c r="B57" s="47">
        <f>IF(A57="","",SUMIFS(Eksplikatsioon!F:F,Eksplikatsioon!A:A,AC57,Eksplikatsioon!C:C,Tabelid!E29))</f>
        <v>0</v>
      </c>
      <c r="AC57" s="23">
        <f t="shared" si="2"/>
        <v>3</v>
      </c>
    </row>
    <row r="58" spans="1:29" x14ac:dyDescent="0.25">
      <c r="A58" s="21" t="str">
        <f>IF(A57="","",Tabelid!D30)</f>
        <v>Korruse passiivne vakantsus (KPV):</v>
      </c>
      <c r="B58" s="47">
        <f>IF(A58="","",SUMIFS(Eksplikatsioon!F:F,Eksplikatsioon!A:A,AC58,Eksplikatsioon!C:C,Tabelid!E30))</f>
        <v>0</v>
      </c>
      <c r="AC58" s="23">
        <f t="shared" si="2"/>
        <v>3</v>
      </c>
    </row>
    <row r="59" spans="1:29" x14ac:dyDescent="0.25">
      <c r="A59" s="10" t="str">
        <f>IF(COUNTIF(Tabelid!G:G,TRUE)/10-Tabelid!H31&gt;0,MIN(Tabelid!F:F)+Tabelid!H31&amp;"."&amp;" Korrus","")</f>
        <v>4. Korrus</v>
      </c>
      <c r="AC59" s="23">
        <f>IFERROR(IF(FIND(".",A59)=3,LEFT(A59,2),LEFT(A59,1))*1,"")</f>
        <v>4</v>
      </c>
    </row>
    <row r="60" spans="1:29" x14ac:dyDescent="0.25">
      <c r="A60" s="21" t="str">
        <f>IF(A59="","",Tabelid!D32)</f>
        <v>Korruse üüritav pind (KÜP):</v>
      </c>
      <c r="B60" s="47">
        <f>IF(A60="","",SUMIFS(Eksplikatsioon!F:F,Eksplikatsioon!A:A,AC60,Eksplikatsioon!C:C,Tabelid!E32))</f>
        <v>325.10000000000002</v>
      </c>
      <c r="AC60" s="23">
        <f>AC59</f>
        <v>4</v>
      </c>
    </row>
    <row r="61" spans="1:29" x14ac:dyDescent="0.25">
      <c r="A61" s="21" t="str">
        <f>IF(A60="","",Tabelid!D33)</f>
        <v>Korruse vertikaalsete ühendusteede pind (KÜTP):</v>
      </c>
      <c r="B61" s="47">
        <f>IF(A61="","",SUMIFS(Eksplikatsioon!F:F,Eksplikatsioon!A:A,AC61,Eksplikatsioon!C:C,Tabelid!E33))</f>
        <v>34.799999999999997</v>
      </c>
      <c r="AC61" s="23">
        <f t="shared" ref="AC61:AC68" si="3">AC60</f>
        <v>4</v>
      </c>
    </row>
    <row r="62" spans="1:29" x14ac:dyDescent="0.25">
      <c r="A62" s="21" t="str">
        <f>IF(A61="","",Tabelid!D34)</f>
        <v>Korruse tehnopind (KTRP):</v>
      </c>
      <c r="B62" s="47">
        <f>IF(A62="","",SUMIFS(Eksplikatsioon!F:F,Eksplikatsioon!A:A,AC62,Eksplikatsioon!C:C,Tabelid!E34))</f>
        <v>0</v>
      </c>
      <c r="AC62" s="23">
        <f t="shared" si="3"/>
        <v>4</v>
      </c>
    </row>
    <row r="63" spans="1:29" x14ac:dyDescent="0.25">
      <c r="A63" s="21" t="str">
        <f>IF(A62="","",Tabelid!D35)</f>
        <v>Korruse netopind (KNP):</v>
      </c>
      <c r="B63" s="47">
        <f>IF(A63="","",SUM(B60:B62)+B68)</f>
        <v>359.90000000000003</v>
      </c>
      <c r="AC63" s="23">
        <f t="shared" si="3"/>
        <v>4</v>
      </c>
    </row>
    <row r="64" spans="1:29" x14ac:dyDescent="0.25">
      <c r="A64" s="21" t="str">
        <f>IF(A63="","",Tabelid!D36)</f>
        <v>Korruse suletud netopind (KSNP):</v>
      </c>
      <c r="B64" s="47">
        <f>IF(A64="","",SUMIFS(Eksplikatsioon!G:G,Eksplikatsioon!A:A,AC64))</f>
        <v>350.30000000000007</v>
      </c>
      <c r="AC64" s="23">
        <f>AC63</f>
        <v>4</v>
      </c>
    </row>
    <row r="65" spans="1:29" x14ac:dyDescent="0.25">
      <c r="A65" s="21" t="str">
        <f>IF(A63="","",Tabelid!D37)</f>
        <v>Korruse kasulik pind (KKP):</v>
      </c>
      <c r="B65" s="52">
        <v>397.1</v>
      </c>
      <c r="D65" s="22"/>
      <c r="E65" s="22"/>
      <c r="F65" s="22"/>
      <c r="G65" s="22"/>
      <c r="H65" s="22"/>
      <c r="I65" s="22"/>
      <c r="J65" s="22"/>
      <c r="K65" s="22"/>
      <c r="L65" s="22"/>
      <c r="M65" s="22"/>
      <c r="N65" s="22"/>
      <c r="O65" s="22"/>
      <c r="P65" s="22"/>
      <c r="Q65" s="22"/>
      <c r="R65" s="22"/>
      <c r="S65" s="22"/>
      <c r="T65" s="22"/>
      <c r="U65" s="22"/>
      <c r="V65" s="22"/>
      <c r="W65" s="22"/>
      <c r="X65" s="22"/>
      <c r="Y65" s="22"/>
      <c r="Z65" s="22"/>
      <c r="AA65" s="22"/>
      <c r="AC65" s="23">
        <f>AC63</f>
        <v>4</v>
      </c>
    </row>
    <row r="66" spans="1:29" x14ac:dyDescent="0.25">
      <c r="A66" s="21" t="str">
        <f>IF(A65="","",Tabelid!D38)</f>
        <v>Korruse brutopind (KBP):</v>
      </c>
      <c r="B66" s="52">
        <v>448.4</v>
      </c>
      <c r="D66" s="22"/>
      <c r="E66" s="22"/>
      <c r="F66" s="22"/>
      <c r="G66" s="22"/>
      <c r="H66" s="22"/>
      <c r="I66" s="22"/>
      <c r="J66" s="22"/>
      <c r="K66" s="22"/>
      <c r="L66" s="22"/>
      <c r="M66" s="22"/>
      <c r="N66" s="22"/>
      <c r="O66" s="22"/>
      <c r="P66" s="22"/>
      <c r="Q66" s="22"/>
      <c r="R66" s="22"/>
      <c r="S66" s="22"/>
      <c r="T66" s="22"/>
      <c r="U66" s="22"/>
      <c r="V66" s="22"/>
      <c r="W66" s="22"/>
      <c r="X66" s="22"/>
      <c r="Y66" s="22"/>
      <c r="Z66" s="22"/>
      <c r="AA66" s="22"/>
      <c r="AC66" s="23">
        <f t="shared" si="3"/>
        <v>4</v>
      </c>
    </row>
    <row r="67" spans="1:29" x14ac:dyDescent="0.25">
      <c r="A67" s="21" t="str">
        <f>IF(A66="","",Tabelid!D39)</f>
        <v>Korruse avatud netopind (KANP):</v>
      </c>
      <c r="B67" s="47">
        <f>IF(A67="","",SUMIFS(Eksplikatsioon!F:F,Eksplikatsioon!A:A,AC67,Eksplikatsioon!C:C,Tabelid!E39))</f>
        <v>0</v>
      </c>
      <c r="AC67" s="23">
        <f t="shared" si="3"/>
        <v>4</v>
      </c>
    </row>
    <row r="68" spans="1:29" x14ac:dyDescent="0.25">
      <c r="A68" s="21" t="str">
        <f>IF(A67="","",Tabelid!D40)</f>
        <v>Korruse passiivne vakantsus (KPV):</v>
      </c>
      <c r="B68" s="47">
        <f>IF(A68="","",SUMIFS(Eksplikatsioon!F:F,Eksplikatsioon!A:A,AC68,Eksplikatsioon!C:C,Tabelid!E40))</f>
        <v>0</v>
      </c>
      <c r="AC68" s="23">
        <f t="shared" si="3"/>
        <v>4</v>
      </c>
    </row>
    <row r="69" spans="1:29" x14ac:dyDescent="0.25">
      <c r="A69" s="10" t="str">
        <f>IF(COUNTIF(Tabelid!G:G,TRUE)/10-Tabelid!H41&gt;0,MIN(Tabelid!F:F)+Tabelid!H41&amp;"."&amp;" Korrus","")</f>
        <v>5. Korrus</v>
      </c>
      <c r="AC69" s="23">
        <f>IFERROR(IF(FIND(".",A69)=3,LEFT(A69,2),LEFT(A69,1))*1,"")</f>
        <v>5</v>
      </c>
    </row>
    <row r="70" spans="1:29" x14ac:dyDescent="0.25">
      <c r="A70" s="21" t="str">
        <f>IF(A69="","",Tabelid!D42)</f>
        <v>Korruse üüritav pind (KÜP):</v>
      </c>
      <c r="B70" s="47">
        <f>IF(A70="","",SUMIFS(Eksplikatsioon!F:F,Eksplikatsioon!A:A,AC70,Eksplikatsioon!C:C,Tabelid!E42))</f>
        <v>0</v>
      </c>
      <c r="AC70" s="23">
        <f>AC69</f>
        <v>5</v>
      </c>
    </row>
    <row r="71" spans="1:29" x14ac:dyDescent="0.25">
      <c r="A71" s="21" t="str">
        <f>IF(A70="","",Tabelid!D43)</f>
        <v>Korruse vertikaalsete ühendusteede pind (KÜTP):</v>
      </c>
      <c r="B71" s="47">
        <f>IF(A71="","",SUMIFS(Eksplikatsioon!F:F,Eksplikatsioon!A:A,AC71,Eksplikatsioon!C:C,Tabelid!E43))</f>
        <v>4.0999999999999996</v>
      </c>
      <c r="AC71" s="23">
        <f t="shared" ref="AC71:AC78" si="4">AC70</f>
        <v>5</v>
      </c>
    </row>
    <row r="72" spans="1:29" x14ac:dyDescent="0.25">
      <c r="A72" s="21" t="str">
        <f>IF(A71="","",Tabelid!D44)</f>
        <v>Korruse tehnopind (KTRP):</v>
      </c>
      <c r="B72" s="47">
        <f>IF(A72="","",SUMIFS(Eksplikatsioon!F:F,Eksplikatsioon!A:A,AC72,Eksplikatsioon!C:C,Tabelid!E44))</f>
        <v>58.1</v>
      </c>
      <c r="AC72" s="23">
        <f t="shared" si="4"/>
        <v>5</v>
      </c>
    </row>
    <row r="73" spans="1:29" x14ac:dyDescent="0.25">
      <c r="A73" s="21" t="str">
        <f>IF(A72="","",Tabelid!D45)</f>
        <v>Korruse netopind (KNP):</v>
      </c>
      <c r="B73" s="47">
        <f>IF(A73="","",SUM(B70:B72)+B78)</f>
        <v>62.2</v>
      </c>
      <c r="AC73" s="23">
        <f t="shared" si="4"/>
        <v>5</v>
      </c>
    </row>
    <row r="74" spans="1:29" x14ac:dyDescent="0.25">
      <c r="A74" s="21" t="str">
        <f>IF(A73="","",Tabelid!D46)</f>
        <v>Korruse suletud netopind (KSNP):</v>
      </c>
      <c r="B74" s="47">
        <f>IF(A74="","",SUMIFS(Eksplikatsioon!G:G,Eksplikatsioon!A:A,AC74))</f>
        <v>0</v>
      </c>
      <c r="AC74" s="23">
        <f>AC73</f>
        <v>5</v>
      </c>
    </row>
    <row r="75" spans="1:29" x14ac:dyDescent="0.25">
      <c r="A75" s="21" t="str">
        <f>IF(A73="","",Tabelid!D47)</f>
        <v>Korruse kasulik pind (KKP):</v>
      </c>
      <c r="B75" s="52">
        <v>63.3</v>
      </c>
      <c r="D75" s="22"/>
      <c r="E75" s="22"/>
      <c r="F75" s="22"/>
      <c r="G75" s="22"/>
      <c r="H75" s="22"/>
      <c r="I75" s="22"/>
      <c r="J75" s="22"/>
      <c r="K75" s="22"/>
      <c r="L75" s="22"/>
      <c r="M75" s="22"/>
      <c r="N75" s="22"/>
      <c r="O75" s="22"/>
      <c r="P75" s="22"/>
      <c r="Q75" s="22"/>
      <c r="R75" s="22"/>
      <c r="S75" s="22"/>
      <c r="T75" s="22"/>
      <c r="U75" s="22"/>
      <c r="V75" s="22"/>
      <c r="W75" s="22"/>
      <c r="X75" s="22"/>
      <c r="Y75" s="22"/>
      <c r="Z75" s="22"/>
      <c r="AA75" s="22"/>
      <c r="AC75" s="23">
        <f>AC73</f>
        <v>5</v>
      </c>
    </row>
    <row r="76" spans="1:29" x14ac:dyDescent="0.25">
      <c r="A76" s="21" t="str">
        <f>IF(A75="","",Tabelid!D48)</f>
        <v>Korruse brutopind (KBP):</v>
      </c>
      <c r="B76" s="52">
        <v>71.8</v>
      </c>
      <c r="D76" s="22"/>
      <c r="E76" s="22"/>
      <c r="F76" s="22"/>
      <c r="G76" s="22"/>
      <c r="H76" s="22"/>
      <c r="I76" s="22"/>
      <c r="J76" s="22"/>
      <c r="K76" s="22"/>
      <c r="L76" s="22"/>
      <c r="M76" s="22"/>
      <c r="N76" s="22"/>
      <c r="O76" s="22"/>
      <c r="P76" s="22"/>
      <c r="Q76" s="22"/>
      <c r="R76" s="22"/>
      <c r="S76" s="22"/>
      <c r="T76" s="22"/>
      <c r="U76" s="22"/>
      <c r="V76" s="22"/>
      <c r="W76" s="22"/>
      <c r="X76" s="22"/>
      <c r="Y76" s="22"/>
      <c r="Z76" s="22"/>
      <c r="AA76" s="22"/>
      <c r="AC76" s="23">
        <f t="shared" si="4"/>
        <v>5</v>
      </c>
    </row>
    <row r="77" spans="1:29" x14ac:dyDescent="0.25">
      <c r="A77" s="21" t="str">
        <f>IF(A76="","",Tabelid!D49)</f>
        <v>Korruse avatud netopind (KANP):</v>
      </c>
      <c r="B77" s="47">
        <f>IF(A77="","",SUMIFS(Eksplikatsioon!F:F,Eksplikatsioon!A:A,AC77,Eksplikatsioon!C:C,Tabelid!E49))</f>
        <v>0</v>
      </c>
      <c r="AC77" s="23">
        <f t="shared" si="4"/>
        <v>5</v>
      </c>
    </row>
    <row r="78" spans="1:29" x14ac:dyDescent="0.25">
      <c r="A78" s="21" t="str">
        <f>IF(A77="","",Tabelid!D50)</f>
        <v>Korruse passiivne vakantsus (KPV):</v>
      </c>
      <c r="B78" s="47">
        <f>IF(A78="","",SUMIFS(Eksplikatsioon!F:F,Eksplikatsioon!A:A,AC78,Eksplikatsioon!C:C,Tabelid!E50))</f>
        <v>0</v>
      </c>
      <c r="AC78" s="23">
        <f t="shared" si="4"/>
        <v>5</v>
      </c>
    </row>
    <row r="79" spans="1:29" x14ac:dyDescent="0.25">
      <c r="A79" s="10" t="str">
        <f>IF(COUNTIF(Tabelid!G:G,TRUE)/10-Tabelid!H51&gt;0,MIN(Tabelid!F:F)+Tabelid!H51&amp;"."&amp;" Korrus","")</f>
        <v/>
      </c>
      <c r="AC79" s="23" t="str">
        <f>IFERROR(IF(FIND(".",A79)=3,LEFT(A79,2),LEFT(A79,1))*1,"")</f>
        <v/>
      </c>
    </row>
    <row r="80" spans="1:29" x14ac:dyDescent="0.25">
      <c r="A80" s="21" t="str">
        <f>IF(A79="","",Tabelid!D52)</f>
        <v/>
      </c>
      <c r="B80" s="47" t="str">
        <f>IF(A80="","",SUMIFS(Eksplikatsioon!F:F,Eksplikatsioon!A:A,AC80,Eksplikatsioon!C:C,Tabelid!E52))</f>
        <v/>
      </c>
      <c r="AC80" s="23" t="str">
        <f>AC79</f>
        <v/>
      </c>
    </row>
    <row r="81" spans="1:29" x14ac:dyDescent="0.25">
      <c r="A81" s="21" t="str">
        <f>IF(A80="","",Tabelid!D53)</f>
        <v/>
      </c>
      <c r="B81" s="47" t="str">
        <f>IF(A81="","",SUMIFS(Eksplikatsioon!F:F,Eksplikatsioon!A:A,AC81,Eksplikatsioon!C:C,Tabelid!E53))</f>
        <v/>
      </c>
      <c r="AC81" s="23" t="str">
        <f t="shared" ref="AC81:AC88" si="5">AC80</f>
        <v/>
      </c>
    </row>
    <row r="82" spans="1:29" x14ac:dyDescent="0.25">
      <c r="A82" s="21" t="str">
        <f>IF(A81="","",Tabelid!D54)</f>
        <v/>
      </c>
      <c r="B82" s="47" t="str">
        <f>IF(A82="","",SUMIFS(Eksplikatsioon!F:F,Eksplikatsioon!A:A,AC82,Eksplikatsioon!C:C,Tabelid!E54))</f>
        <v/>
      </c>
      <c r="AC82" s="23" t="str">
        <f t="shared" si="5"/>
        <v/>
      </c>
    </row>
    <row r="83" spans="1:29" x14ac:dyDescent="0.25">
      <c r="A83" s="21" t="str">
        <f>IF(A82="","",Tabelid!D55)</f>
        <v/>
      </c>
      <c r="B83" s="47" t="str">
        <f>IF(A83="","",SUM(B80:B82)+B88)</f>
        <v/>
      </c>
      <c r="AC83" s="23" t="str">
        <f t="shared" si="5"/>
        <v/>
      </c>
    </row>
    <row r="84" spans="1:29" x14ac:dyDescent="0.25">
      <c r="A84" s="21" t="str">
        <f>IF(A83="","",Tabelid!D56)</f>
        <v/>
      </c>
      <c r="B84" s="47" t="str">
        <f>IF(A84="","",SUMIFS(Eksplikatsioon!G:G,Eksplikatsioon!A:A,AC84))</f>
        <v/>
      </c>
      <c r="AC84" s="23" t="str">
        <f>AC83</f>
        <v/>
      </c>
    </row>
    <row r="85" spans="1:29" x14ac:dyDescent="0.25">
      <c r="A85" s="21" t="str">
        <f>IF(A83="","",Tabelid!D57)</f>
        <v/>
      </c>
      <c r="B85" s="52"/>
      <c r="D85" s="22"/>
      <c r="E85" s="22"/>
      <c r="F85" s="22"/>
      <c r="G85" s="22"/>
      <c r="H85" s="22"/>
      <c r="I85" s="22"/>
      <c r="J85" s="22"/>
      <c r="K85" s="22"/>
      <c r="L85" s="22"/>
      <c r="M85" s="22"/>
      <c r="N85" s="22"/>
      <c r="O85" s="22"/>
      <c r="P85" s="22"/>
      <c r="Q85" s="22"/>
      <c r="R85" s="22"/>
      <c r="S85" s="22"/>
      <c r="T85" s="22"/>
      <c r="U85" s="22"/>
      <c r="V85" s="22"/>
      <c r="W85" s="22"/>
      <c r="X85" s="22"/>
      <c r="Y85" s="22"/>
      <c r="Z85" s="22"/>
      <c r="AA85" s="22"/>
      <c r="AC85" s="23" t="str">
        <f>AC83</f>
        <v/>
      </c>
    </row>
    <row r="86" spans="1:29" x14ac:dyDescent="0.25">
      <c r="A86" s="21" t="str">
        <f>IF(A85="","",Tabelid!D58)</f>
        <v/>
      </c>
      <c r="B86" s="52"/>
      <c r="D86" s="22"/>
      <c r="E86" s="22"/>
      <c r="F86" s="22"/>
      <c r="G86" s="22"/>
      <c r="H86" s="22"/>
      <c r="I86" s="22"/>
      <c r="J86" s="22"/>
      <c r="K86" s="22"/>
      <c r="L86" s="22"/>
      <c r="M86" s="22"/>
      <c r="N86" s="22"/>
      <c r="O86" s="22"/>
      <c r="P86" s="22"/>
      <c r="Q86" s="22"/>
      <c r="R86" s="22"/>
      <c r="S86" s="22"/>
      <c r="T86" s="22"/>
      <c r="U86" s="22"/>
      <c r="V86" s="22"/>
      <c r="W86" s="22"/>
      <c r="X86" s="22"/>
      <c r="Y86" s="22"/>
      <c r="Z86" s="22"/>
      <c r="AA86" s="22"/>
      <c r="AC86" s="23" t="str">
        <f t="shared" si="5"/>
        <v/>
      </c>
    </row>
    <row r="87" spans="1:29" x14ac:dyDescent="0.25">
      <c r="A87" s="21" t="str">
        <f>IF(A86="","",Tabelid!D59)</f>
        <v/>
      </c>
      <c r="B87" s="47" t="str">
        <f>IF(A87="","",SUMIFS(Eksplikatsioon!F:F,Eksplikatsioon!A:A,AC87,Eksplikatsioon!C:C,Tabelid!E59))</f>
        <v/>
      </c>
      <c r="AC87" s="23" t="str">
        <f t="shared" si="5"/>
        <v/>
      </c>
    </row>
    <row r="88" spans="1:29" x14ac:dyDescent="0.25">
      <c r="A88" s="21" t="str">
        <f>IF(A87="","",Tabelid!D60)</f>
        <v/>
      </c>
      <c r="B88" s="47" t="str">
        <f>IF(A88="","",SUMIFS(Eksplikatsioon!F:F,Eksplikatsioon!A:A,AC88,Eksplikatsioon!C:C,Tabelid!E60))</f>
        <v/>
      </c>
      <c r="AC88" s="23" t="str">
        <f t="shared" si="5"/>
        <v/>
      </c>
    </row>
    <row r="89" spans="1:29" x14ac:dyDescent="0.25">
      <c r="A89" s="10" t="str">
        <f>IF(COUNTIF(Tabelid!G:G,TRUE)/10-Tabelid!H61&gt;0,MIN(Tabelid!F:F)+Tabelid!H61&amp;"."&amp;" Korrus","")</f>
        <v/>
      </c>
      <c r="AC89" s="23" t="str">
        <f>IFERROR(IF(FIND(".",A89)=3,LEFT(A89,2),LEFT(A89,1))*1,"")</f>
        <v/>
      </c>
    </row>
    <row r="90" spans="1:29" x14ac:dyDescent="0.25">
      <c r="A90" s="21" t="str">
        <f>IF(A89="","",Tabelid!D62)</f>
        <v/>
      </c>
      <c r="B90" s="47" t="str">
        <f>IF(A90="","",SUMIFS(Eksplikatsioon!F:F,Eksplikatsioon!A:A,AC90,Eksplikatsioon!C:C,Tabelid!E62))</f>
        <v/>
      </c>
      <c r="AC90" s="23" t="str">
        <f>AC89</f>
        <v/>
      </c>
    </row>
    <row r="91" spans="1:29" x14ac:dyDescent="0.25">
      <c r="A91" s="21" t="str">
        <f>IF(A90="","",Tabelid!D63)</f>
        <v/>
      </c>
      <c r="B91" s="47" t="str">
        <f>IF(A91="","",SUMIFS(Eksplikatsioon!F:F,Eksplikatsioon!A:A,AC91,Eksplikatsioon!C:C,Tabelid!E63))</f>
        <v/>
      </c>
      <c r="AC91" s="23" t="str">
        <f t="shared" ref="AC91:AC98" si="6">AC90</f>
        <v/>
      </c>
    </row>
    <row r="92" spans="1:29" x14ac:dyDescent="0.25">
      <c r="A92" s="21" t="str">
        <f>IF(A91="","",Tabelid!D64)</f>
        <v/>
      </c>
      <c r="B92" s="47" t="str">
        <f>IF(A92="","",SUMIFS(Eksplikatsioon!F:F,Eksplikatsioon!A:A,AC92,Eksplikatsioon!C:C,Tabelid!E64))</f>
        <v/>
      </c>
      <c r="AC92" s="23" t="str">
        <f t="shared" si="6"/>
        <v/>
      </c>
    </row>
    <row r="93" spans="1:29" x14ac:dyDescent="0.25">
      <c r="A93" s="21" t="str">
        <f>IF(A92="","",Tabelid!D65)</f>
        <v/>
      </c>
      <c r="B93" s="47" t="str">
        <f>IF(A93="","",SUM(B90:B92)+B98)</f>
        <v/>
      </c>
      <c r="AC93" s="23" t="str">
        <f t="shared" si="6"/>
        <v/>
      </c>
    </row>
    <row r="94" spans="1:29" x14ac:dyDescent="0.25">
      <c r="A94" s="21" t="str">
        <f>IF(A93="","",Tabelid!D66)</f>
        <v/>
      </c>
      <c r="B94" s="47" t="str">
        <f>IF(A94="","",SUMIFS(Eksplikatsioon!G:G,Eksplikatsioon!A:A,AC94))</f>
        <v/>
      </c>
      <c r="AC94" s="23" t="str">
        <f>AC93</f>
        <v/>
      </c>
    </row>
    <row r="95" spans="1:29" x14ac:dyDescent="0.25">
      <c r="A95" s="21" t="str">
        <f>IF(A93="","",Tabelid!D67)</f>
        <v/>
      </c>
      <c r="B95" s="52"/>
      <c r="D95" s="22"/>
      <c r="E95" s="22"/>
      <c r="F95" s="22"/>
      <c r="G95" s="22"/>
      <c r="H95" s="22"/>
      <c r="I95" s="22"/>
      <c r="J95" s="22"/>
      <c r="K95" s="22"/>
      <c r="L95" s="22"/>
      <c r="M95" s="22"/>
      <c r="N95" s="22"/>
      <c r="O95" s="22"/>
      <c r="P95" s="22"/>
      <c r="Q95" s="22"/>
      <c r="R95" s="22"/>
      <c r="S95" s="22"/>
      <c r="T95" s="22"/>
      <c r="U95" s="22"/>
      <c r="V95" s="22"/>
      <c r="W95" s="22"/>
      <c r="X95" s="22"/>
      <c r="Y95" s="22"/>
      <c r="Z95" s="22"/>
      <c r="AA95" s="22"/>
      <c r="AC95" s="23" t="str">
        <f>AC93</f>
        <v/>
      </c>
    </row>
    <row r="96" spans="1:29" x14ac:dyDescent="0.25">
      <c r="A96" s="21" t="str">
        <f>IF(A95="","",Tabelid!D68)</f>
        <v/>
      </c>
      <c r="B96" s="52"/>
      <c r="D96" s="22"/>
      <c r="E96" s="22"/>
      <c r="F96" s="22"/>
      <c r="G96" s="22"/>
      <c r="H96" s="22"/>
      <c r="I96" s="22"/>
      <c r="J96" s="22"/>
      <c r="K96" s="22"/>
      <c r="L96" s="22"/>
      <c r="M96" s="22"/>
      <c r="N96" s="22"/>
      <c r="O96" s="22"/>
      <c r="P96" s="22"/>
      <c r="Q96" s="22"/>
      <c r="R96" s="22"/>
      <c r="S96" s="22"/>
      <c r="T96" s="22"/>
      <c r="U96" s="22"/>
      <c r="V96" s="22"/>
      <c r="W96" s="22"/>
      <c r="X96" s="22"/>
      <c r="Y96" s="22"/>
      <c r="Z96" s="22"/>
      <c r="AA96" s="22"/>
      <c r="AC96" s="23" t="str">
        <f t="shared" si="6"/>
        <v/>
      </c>
    </row>
    <row r="97" spans="1:29" x14ac:dyDescent="0.25">
      <c r="A97" s="21" t="str">
        <f>IF(A96="","",Tabelid!D69)</f>
        <v/>
      </c>
      <c r="B97" s="47" t="str">
        <f>IF(A97="","",SUMIFS(Eksplikatsioon!F:F,Eksplikatsioon!A:A,AC97,Eksplikatsioon!C:C,Tabelid!E69))</f>
        <v/>
      </c>
      <c r="AC97" s="23" t="str">
        <f t="shared" si="6"/>
        <v/>
      </c>
    </row>
    <row r="98" spans="1:29" x14ac:dyDescent="0.25">
      <c r="A98" s="21" t="str">
        <f>IF(A97="","",Tabelid!D70)</f>
        <v/>
      </c>
      <c r="B98" s="47" t="str">
        <f>IF(A98="","",SUMIFS(Eksplikatsioon!F:F,Eksplikatsioon!A:A,AC98,Eksplikatsioon!C:C,Tabelid!E70))</f>
        <v/>
      </c>
      <c r="AC98" s="23" t="str">
        <f t="shared" si="6"/>
        <v/>
      </c>
    </row>
    <row r="99" spans="1:29" x14ac:dyDescent="0.25">
      <c r="A99" s="10" t="str">
        <f>IF(COUNTIF(Tabelid!G:G,TRUE)/10-Tabelid!H71&gt;0,MIN(Tabelid!F:F)+Tabelid!H71&amp;"."&amp;" Korrus","")</f>
        <v/>
      </c>
      <c r="AC99" s="23" t="str">
        <f>IFERROR(IF(FIND(".",A99)=3,LEFT(A99,2),LEFT(A99,1))*1,"")</f>
        <v/>
      </c>
    </row>
    <row r="100" spans="1:29" x14ac:dyDescent="0.25">
      <c r="A100" s="21" t="str">
        <f>IF(A99="","",Tabelid!D72)</f>
        <v/>
      </c>
      <c r="B100" s="47" t="str">
        <f>IF(A100="","",SUMIFS(Eksplikatsioon!F:F,Eksplikatsioon!A:A,AC100,Eksplikatsioon!C:C,Tabelid!E72))</f>
        <v/>
      </c>
      <c r="AC100" s="23" t="str">
        <f>AC99</f>
        <v/>
      </c>
    </row>
    <row r="101" spans="1:29" x14ac:dyDescent="0.25">
      <c r="A101" s="21" t="str">
        <f>IF(A100="","",Tabelid!D73)</f>
        <v/>
      </c>
      <c r="B101" s="47" t="str">
        <f>IF(A101="","",SUMIFS(Eksplikatsioon!F:F,Eksplikatsioon!A:A,AC101,Eksplikatsioon!C:C,Tabelid!E73))</f>
        <v/>
      </c>
      <c r="AC101" s="23" t="str">
        <f t="shared" ref="AC101:AC108" si="7">AC100</f>
        <v/>
      </c>
    </row>
    <row r="102" spans="1:29" x14ac:dyDescent="0.25">
      <c r="A102" s="21" t="str">
        <f>IF(A101="","",Tabelid!D74)</f>
        <v/>
      </c>
      <c r="B102" s="47" t="str">
        <f>IF(A102="","",SUMIFS(Eksplikatsioon!F:F,Eksplikatsioon!A:A,AC102,Eksplikatsioon!C:C,Tabelid!E74))</f>
        <v/>
      </c>
      <c r="AC102" s="23" t="str">
        <f t="shared" si="7"/>
        <v/>
      </c>
    </row>
    <row r="103" spans="1:29" x14ac:dyDescent="0.25">
      <c r="A103" s="21" t="str">
        <f>IF(A102="","",Tabelid!D75)</f>
        <v/>
      </c>
      <c r="B103" s="47" t="str">
        <f>IF(A103="","",SUM(B100:B102)+B108)</f>
        <v/>
      </c>
      <c r="AC103" s="23" t="str">
        <f t="shared" si="7"/>
        <v/>
      </c>
    </row>
    <row r="104" spans="1:29" x14ac:dyDescent="0.25">
      <c r="A104" s="21" t="str">
        <f>IF(A103="","",Tabelid!D76)</f>
        <v/>
      </c>
      <c r="B104" s="47" t="str">
        <f>IF(A104="","",SUMIFS(Eksplikatsioon!G:G,Eksplikatsioon!A:A,AC104))</f>
        <v/>
      </c>
      <c r="AC104" s="23" t="str">
        <f>AC103</f>
        <v/>
      </c>
    </row>
    <row r="105" spans="1:29" x14ac:dyDescent="0.25">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x14ac:dyDescent="0.25">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x14ac:dyDescent="0.25">
      <c r="A107" s="21" t="str">
        <f>IF(A106="","",Tabelid!D79)</f>
        <v/>
      </c>
      <c r="B107" s="47" t="str">
        <f>IF(A107="","",SUMIFS(Eksplikatsioon!F:F,Eksplikatsioon!A:A,AC107,Eksplikatsioon!C:C,Tabelid!E79))</f>
        <v/>
      </c>
      <c r="AC107" s="23" t="str">
        <f t="shared" si="7"/>
        <v/>
      </c>
    </row>
    <row r="108" spans="1:29" x14ac:dyDescent="0.25">
      <c r="A108" s="21" t="str">
        <f>IF(A107="","",Tabelid!D80)</f>
        <v/>
      </c>
      <c r="B108" s="47" t="str">
        <f>IF(A108="","",SUMIFS(Eksplikatsioon!F:F,Eksplikatsioon!A:A,AC108,Eksplikatsioon!C:C,Tabelid!E80))</f>
        <v/>
      </c>
      <c r="AC108" s="23" t="str">
        <f t="shared" si="7"/>
        <v/>
      </c>
    </row>
    <row r="109" spans="1:29" x14ac:dyDescent="0.25">
      <c r="A109" s="10" t="str">
        <f>IF(COUNTIF(Tabelid!G:G,TRUE)/10-Tabelid!H81&gt;0,MIN(Tabelid!F:F)+Tabelid!H81&amp;"."&amp;" Korrus","")</f>
        <v/>
      </c>
      <c r="AC109" s="23" t="str">
        <f>IFERROR(IF(FIND(".",A109)=3,LEFT(A109,2),LEFT(A109,1))*1,"")</f>
        <v/>
      </c>
    </row>
    <row r="110" spans="1:29" x14ac:dyDescent="0.25">
      <c r="A110" s="21" t="str">
        <f>IF(A109="","",Tabelid!D82)</f>
        <v/>
      </c>
      <c r="B110" s="47" t="str">
        <f>IF(A110="","",SUMIFS(Eksplikatsioon!F:F,Eksplikatsioon!A:A,AC110,Eksplikatsioon!C:C,Tabelid!E82))</f>
        <v/>
      </c>
      <c r="AC110" s="23" t="str">
        <f>AC109</f>
        <v/>
      </c>
    </row>
    <row r="111" spans="1:29" x14ac:dyDescent="0.25">
      <c r="A111" s="21" t="str">
        <f>IF(A110="","",Tabelid!D83)</f>
        <v/>
      </c>
      <c r="B111" s="47" t="str">
        <f>IF(A111="","",SUMIFS(Eksplikatsioon!F:F,Eksplikatsioon!A:A,AC111,Eksplikatsioon!C:C,Tabelid!E83))</f>
        <v/>
      </c>
      <c r="AC111" s="23" t="str">
        <f t="shared" ref="AC111:AC118" si="8">AC110</f>
        <v/>
      </c>
    </row>
    <row r="112" spans="1:29" x14ac:dyDescent="0.25">
      <c r="A112" s="21" t="str">
        <f>IF(A111="","",Tabelid!D84)</f>
        <v/>
      </c>
      <c r="B112" s="47" t="str">
        <f>IF(A112="","",SUMIFS(Eksplikatsioon!F:F,Eksplikatsioon!A:A,AC112,Eksplikatsioon!C:C,Tabelid!E84))</f>
        <v/>
      </c>
      <c r="AC112" s="23" t="str">
        <f t="shared" si="8"/>
        <v/>
      </c>
    </row>
    <row r="113" spans="1:29" x14ac:dyDescent="0.25">
      <c r="A113" s="21" t="str">
        <f>IF(A112="","",Tabelid!D85)</f>
        <v/>
      </c>
      <c r="B113" s="47" t="str">
        <f>IF(A113="","",SUM(B110:B112)+B118)</f>
        <v/>
      </c>
      <c r="AC113" s="23" t="str">
        <f t="shared" si="8"/>
        <v/>
      </c>
    </row>
    <row r="114" spans="1:29" x14ac:dyDescent="0.25">
      <c r="A114" s="21" t="str">
        <f>IF(A113="","",Tabelid!D86)</f>
        <v/>
      </c>
      <c r="B114" s="47" t="str">
        <f>IF(A114="","",SUMIFS(Eksplikatsioon!G:G,Eksplikatsioon!A:A,AC114))</f>
        <v/>
      </c>
      <c r="AC114" s="23" t="str">
        <f>AC113</f>
        <v/>
      </c>
    </row>
    <row r="115" spans="1:29" x14ac:dyDescent="0.25">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25">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25">
      <c r="A117" s="21" t="str">
        <f>IF(A116="","",Tabelid!D89)</f>
        <v/>
      </c>
      <c r="B117" s="47" t="str">
        <f>IF(A117="","",SUMIFS(Eksplikatsioon!F:F,Eksplikatsioon!A:A,AC117,Eksplikatsioon!C:C,Tabelid!E89))</f>
        <v/>
      </c>
      <c r="AC117" s="23" t="str">
        <f t="shared" si="8"/>
        <v/>
      </c>
    </row>
    <row r="118" spans="1:29" x14ac:dyDescent="0.25">
      <c r="A118" s="21" t="str">
        <f>IF(A117="","",Tabelid!D90)</f>
        <v/>
      </c>
      <c r="B118" s="47" t="str">
        <f>IF(A118="","",SUMIFS(Eksplikatsioon!F:F,Eksplikatsioon!A:A,AC118,Eksplikatsioon!C:C,Tabelid!E90))</f>
        <v/>
      </c>
      <c r="AC118" s="23" t="str">
        <f t="shared" si="8"/>
        <v/>
      </c>
    </row>
    <row r="119" spans="1:29" x14ac:dyDescent="0.25">
      <c r="A119" s="10" t="str">
        <f>IF(COUNTIF(Tabelid!G:G,TRUE)/10-Tabelid!H91&gt;0,MIN(Tabelid!F:F)+Tabelid!H91&amp;"."&amp;" Korrus","")</f>
        <v/>
      </c>
      <c r="AC119" s="23" t="str">
        <f>IFERROR(IF(FIND(".",A119)=3,LEFT(A119,2),LEFT(A119,1))*1,"")</f>
        <v/>
      </c>
    </row>
    <row r="120" spans="1:29" x14ac:dyDescent="0.25">
      <c r="A120" s="21" t="str">
        <f>IF(A119="","",Tabelid!D92)</f>
        <v/>
      </c>
      <c r="B120" s="47" t="str">
        <f>IF(A120="","",SUMIFS(Eksplikatsioon!F:F,Eksplikatsioon!A:A,AC120,Eksplikatsioon!C:C,Tabelid!E92))</f>
        <v/>
      </c>
      <c r="AC120" s="23" t="str">
        <f>AC119</f>
        <v/>
      </c>
    </row>
    <row r="121" spans="1:29" x14ac:dyDescent="0.25">
      <c r="A121" s="21" t="str">
        <f>IF(A120="","",Tabelid!D93)</f>
        <v/>
      </c>
      <c r="B121" s="47" t="str">
        <f>IF(A121="","",SUMIFS(Eksplikatsioon!F:F,Eksplikatsioon!A:A,AC121,Eksplikatsioon!C:C,Tabelid!E93))</f>
        <v/>
      </c>
      <c r="AC121" s="23" t="str">
        <f t="shared" ref="AC121:AC128" si="9">AC120</f>
        <v/>
      </c>
    </row>
    <row r="122" spans="1:29" x14ac:dyDescent="0.25">
      <c r="A122" s="21" t="str">
        <f>IF(A121="","",Tabelid!D94)</f>
        <v/>
      </c>
      <c r="B122" s="47" t="str">
        <f>IF(A122="","",SUMIFS(Eksplikatsioon!F:F,Eksplikatsioon!A:A,AC122,Eksplikatsioon!C:C,Tabelid!E94))</f>
        <v/>
      </c>
      <c r="AC122" s="23" t="str">
        <f t="shared" si="9"/>
        <v/>
      </c>
    </row>
    <row r="123" spans="1:29" x14ac:dyDescent="0.25">
      <c r="A123" s="21" t="str">
        <f>IF(A122="","",Tabelid!D95)</f>
        <v/>
      </c>
      <c r="B123" s="47" t="str">
        <f>IF(A123="","",SUM(B120:B122)+B128)</f>
        <v/>
      </c>
      <c r="AC123" s="23" t="str">
        <f t="shared" si="9"/>
        <v/>
      </c>
    </row>
    <row r="124" spans="1:29" x14ac:dyDescent="0.25">
      <c r="A124" s="21" t="str">
        <f>IF(A123="","",Tabelid!D96)</f>
        <v/>
      </c>
      <c r="B124" s="47" t="str">
        <f>IF(A124="","",SUMIFS(Eksplikatsioon!G:G,Eksplikatsioon!A:A,AC124))</f>
        <v/>
      </c>
      <c r="AC124" s="23" t="str">
        <f>AC123</f>
        <v/>
      </c>
    </row>
    <row r="125" spans="1:29" x14ac:dyDescent="0.25">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25">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25">
      <c r="A127" s="21" t="str">
        <f>IF(A126="","",Tabelid!D99)</f>
        <v/>
      </c>
      <c r="B127" s="47" t="str">
        <f>IF(A127="","",SUMIFS(Eksplikatsioon!F:F,Eksplikatsioon!A:A,AC127,Eksplikatsioon!C:C,Tabelid!E99))</f>
        <v/>
      </c>
      <c r="AC127" s="23" t="str">
        <f t="shared" si="9"/>
        <v/>
      </c>
    </row>
    <row r="128" spans="1:29" x14ac:dyDescent="0.25">
      <c r="A128" s="21" t="str">
        <f>IF(A127="","",Tabelid!D100)</f>
        <v/>
      </c>
      <c r="B128" s="47" t="str">
        <f>IF(A128="","",SUMIFS(Eksplikatsioon!F:F,Eksplikatsioon!A:A,AC128,Eksplikatsioon!C:C,Tabelid!E100))</f>
        <v/>
      </c>
      <c r="AC128" s="23" t="str">
        <f t="shared" si="9"/>
        <v/>
      </c>
    </row>
    <row r="129" spans="1:29" x14ac:dyDescent="0.25">
      <c r="A129" s="10" t="str">
        <f>IF(COUNTIF(Tabelid!G:G,TRUE)/10-Tabelid!H101&gt;0,MIN(Tabelid!F:F)+Tabelid!H101&amp;"."&amp;" Korrus","")</f>
        <v/>
      </c>
      <c r="AC129" s="23" t="str">
        <f>IFERROR(IF(FIND(".",A129)=3,LEFT(A129,2),LEFT(A129,1))*1,"")</f>
        <v/>
      </c>
    </row>
    <row r="130" spans="1:29" x14ac:dyDescent="0.25">
      <c r="A130" s="21" t="str">
        <f>IF(A129="","",Tabelid!D102)</f>
        <v/>
      </c>
      <c r="B130" s="47" t="str">
        <f>IF(A130="","",SUMIFS(Eksplikatsioon!F:F,Eksplikatsioon!A:A,AC130,Eksplikatsioon!C:C,Tabelid!E102))</f>
        <v/>
      </c>
      <c r="AC130" s="23" t="str">
        <f>AC129</f>
        <v/>
      </c>
    </row>
    <row r="131" spans="1:29" x14ac:dyDescent="0.25">
      <c r="A131" s="21" t="str">
        <f>IF(A130="","",Tabelid!D103)</f>
        <v/>
      </c>
      <c r="B131" s="47" t="str">
        <f>IF(A131="","",SUMIFS(Eksplikatsioon!F:F,Eksplikatsioon!A:A,AC131,Eksplikatsioon!C:C,Tabelid!E103))</f>
        <v/>
      </c>
      <c r="AC131" s="23" t="str">
        <f t="shared" ref="AC131:AC138" si="10">AC130</f>
        <v/>
      </c>
    </row>
    <row r="132" spans="1:29" x14ac:dyDescent="0.25">
      <c r="A132" s="21" t="str">
        <f>IF(A131="","",Tabelid!D104)</f>
        <v/>
      </c>
      <c r="B132" s="47" t="str">
        <f>IF(A132="","",SUMIFS(Eksplikatsioon!F:F,Eksplikatsioon!A:A,AC132,Eksplikatsioon!C:C,Tabelid!E104))</f>
        <v/>
      </c>
      <c r="AC132" s="23" t="str">
        <f t="shared" si="10"/>
        <v/>
      </c>
    </row>
    <row r="133" spans="1:29" x14ac:dyDescent="0.25">
      <c r="A133" s="21" t="str">
        <f>IF(A132="","",Tabelid!D105)</f>
        <v/>
      </c>
      <c r="B133" s="47" t="str">
        <f>IF(A133="","",SUM(B130:B132)+B138)</f>
        <v/>
      </c>
      <c r="AC133" s="23" t="str">
        <f t="shared" si="10"/>
        <v/>
      </c>
    </row>
    <row r="134" spans="1:29" x14ac:dyDescent="0.25">
      <c r="A134" s="21" t="str">
        <f>IF(A133="","",Tabelid!D106)</f>
        <v/>
      </c>
      <c r="B134" s="47" t="str">
        <f>IF(A134="","",SUMIFS(Eksplikatsioon!G:G,Eksplikatsioon!A:A,AC134))</f>
        <v/>
      </c>
      <c r="AC134" s="23" t="str">
        <f>AC133</f>
        <v/>
      </c>
    </row>
    <row r="135" spans="1:29" x14ac:dyDescent="0.25">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25">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25">
      <c r="A137" s="21" t="str">
        <f>IF(A136="","",Tabelid!D109)</f>
        <v/>
      </c>
      <c r="B137" s="47" t="str">
        <f>IF(A137="","",SUMIFS(Eksplikatsioon!F:F,Eksplikatsioon!A:A,AC137,Eksplikatsioon!C:C,Tabelid!E109))</f>
        <v/>
      </c>
      <c r="AC137" s="23" t="str">
        <f t="shared" si="10"/>
        <v/>
      </c>
    </row>
    <row r="138" spans="1:29" x14ac:dyDescent="0.25">
      <c r="A138" s="21" t="str">
        <f>IF(A137="","",Tabelid!D110)</f>
        <v/>
      </c>
      <c r="B138" s="47" t="str">
        <f>IF(A138="","",SUMIFS(Eksplikatsioon!F:F,Eksplikatsioon!A:A,AC138,Eksplikatsioon!C:C,Tabelid!E110))</f>
        <v/>
      </c>
      <c r="AC138" s="23" t="str">
        <f t="shared" si="10"/>
        <v/>
      </c>
    </row>
    <row r="139" spans="1:29" x14ac:dyDescent="0.25">
      <c r="A139" s="10" t="str">
        <f>IF(COUNTIF(Tabelid!G:G,TRUE)/10-Tabelid!H111&gt;0,MIN(Tabelid!F:F)+Tabelid!H111&amp;"."&amp;" Korrus","")</f>
        <v/>
      </c>
      <c r="AC139" s="23" t="str">
        <f>IFERROR(IF(FIND(".",A139)=3,LEFT(A139,2),LEFT(A139,1))*1,"")</f>
        <v/>
      </c>
    </row>
    <row r="140" spans="1:29" x14ac:dyDescent="0.25">
      <c r="A140" s="21" t="str">
        <f>IF(A139="","",Tabelid!D112)</f>
        <v/>
      </c>
      <c r="B140" s="47" t="str">
        <f>IF(A140="","",SUMIFS(Eksplikatsioon!F:F,Eksplikatsioon!A:A,AC140,Eksplikatsioon!C:C,Tabelid!E112))</f>
        <v/>
      </c>
      <c r="AC140" s="23" t="str">
        <f>AC139</f>
        <v/>
      </c>
    </row>
    <row r="141" spans="1:29" x14ac:dyDescent="0.25">
      <c r="A141" s="21" t="str">
        <f>IF(A140="","",Tabelid!D113)</f>
        <v/>
      </c>
      <c r="B141" s="47" t="str">
        <f>IF(A141="","",SUMIFS(Eksplikatsioon!F:F,Eksplikatsioon!A:A,AC141,Eksplikatsioon!C:C,Tabelid!E113))</f>
        <v/>
      </c>
      <c r="AC141" s="23" t="str">
        <f t="shared" ref="AC141:AC148" si="11">AC140</f>
        <v/>
      </c>
    </row>
    <row r="142" spans="1:29" x14ac:dyDescent="0.25">
      <c r="A142" s="21" t="str">
        <f>IF(A141="","",Tabelid!D114)</f>
        <v/>
      </c>
      <c r="B142" s="47" t="str">
        <f>IF(A142="","",SUMIFS(Eksplikatsioon!F:F,Eksplikatsioon!A:A,AC142,Eksplikatsioon!C:C,Tabelid!E114))</f>
        <v/>
      </c>
      <c r="AC142" s="23" t="str">
        <f t="shared" si="11"/>
        <v/>
      </c>
    </row>
    <row r="143" spans="1:29" x14ac:dyDescent="0.25">
      <c r="A143" s="21" t="str">
        <f>IF(A142="","",Tabelid!D115)</f>
        <v/>
      </c>
      <c r="B143" s="47" t="str">
        <f>IF(A143="","",SUM(B140:B142)+B148)</f>
        <v/>
      </c>
      <c r="AC143" s="23" t="str">
        <f t="shared" si="11"/>
        <v/>
      </c>
    </row>
    <row r="144" spans="1:29" x14ac:dyDescent="0.25">
      <c r="A144" s="21" t="str">
        <f>IF(A143="","",Tabelid!D116)</f>
        <v/>
      </c>
      <c r="B144" s="47" t="str">
        <f>IF(A144="","",SUMIFS(Eksplikatsioon!G:G,Eksplikatsioon!A:A,AC144))</f>
        <v/>
      </c>
      <c r="AC144" s="23" t="str">
        <f>AC143</f>
        <v/>
      </c>
    </row>
    <row r="145" spans="1:29" x14ac:dyDescent="0.25">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25">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25">
      <c r="A147" s="21" t="str">
        <f>IF(A146="","",Tabelid!D119)</f>
        <v/>
      </c>
      <c r="B147" s="47" t="str">
        <f>IF(A147="","",SUMIFS(Eksplikatsioon!F:F,Eksplikatsioon!A:A,AC147,Eksplikatsioon!C:C,Tabelid!E119))</f>
        <v/>
      </c>
      <c r="AC147" s="23" t="str">
        <f t="shared" si="11"/>
        <v/>
      </c>
    </row>
    <row r="148" spans="1:29" x14ac:dyDescent="0.25">
      <c r="A148" s="21" t="str">
        <f>IF(A147="","",Tabelid!D120)</f>
        <v/>
      </c>
      <c r="B148" s="47" t="str">
        <f>IF(A148="","",SUMIFS(Eksplikatsioon!F:F,Eksplikatsioon!A:A,AC148,Eksplikatsioon!C:C,Tabelid!E120))</f>
        <v/>
      </c>
      <c r="AC148" s="23" t="str">
        <f t="shared" si="11"/>
        <v/>
      </c>
    </row>
    <row r="149" spans="1:29" x14ac:dyDescent="0.25">
      <c r="A149" s="10" t="str">
        <f>IF(COUNTIF(Tabelid!G:G,TRUE)/10-Tabelid!H121&gt;0,MIN(Tabelid!F:F)+Tabelid!H121&amp;"."&amp;" Korrus","")</f>
        <v/>
      </c>
      <c r="AC149" s="23" t="str">
        <f>IFERROR(IF(FIND(".",A149)=3,LEFT(A149,2),LEFT(A149,1))*1,"")</f>
        <v/>
      </c>
    </row>
    <row r="150" spans="1:29" x14ac:dyDescent="0.25">
      <c r="A150" s="21" t="str">
        <f>IF(A149="","",Tabelid!D122)</f>
        <v/>
      </c>
      <c r="B150" s="47" t="str">
        <f>IF(A150="","",SUMIFS(Eksplikatsioon!F:F,Eksplikatsioon!A:A,AC150,Eksplikatsioon!C:C,Tabelid!E122))</f>
        <v/>
      </c>
      <c r="AC150" s="23" t="str">
        <f>AC149</f>
        <v/>
      </c>
    </row>
    <row r="151" spans="1:29" x14ac:dyDescent="0.25">
      <c r="A151" s="21" t="str">
        <f>IF(A150="","",Tabelid!D123)</f>
        <v/>
      </c>
      <c r="B151" s="47" t="str">
        <f>IF(A151="","",SUMIFS(Eksplikatsioon!F:F,Eksplikatsioon!A:A,AC151,Eksplikatsioon!C:C,Tabelid!E123))</f>
        <v/>
      </c>
      <c r="AC151" s="23" t="str">
        <f t="shared" ref="AC151:AC158" si="12">AC150</f>
        <v/>
      </c>
    </row>
    <row r="152" spans="1:29" x14ac:dyDescent="0.25">
      <c r="A152" s="21" t="str">
        <f>IF(A151="","",Tabelid!D124)</f>
        <v/>
      </c>
      <c r="B152" s="47" t="str">
        <f>IF(A152="","",SUMIFS(Eksplikatsioon!F:F,Eksplikatsioon!A:A,AC152,Eksplikatsioon!C:C,Tabelid!E124))</f>
        <v/>
      </c>
      <c r="AC152" s="23" t="str">
        <f t="shared" si="12"/>
        <v/>
      </c>
    </row>
    <row r="153" spans="1:29" x14ac:dyDescent="0.25">
      <c r="A153" s="21" t="str">
        <f>IF(A152="","",Tabelid!D125)</f>
        <v/>
      </c>
      <c r="B153" s="47" t="str">
        <f>IF(A153="","",SUM(B150:B152)+B158)</f>
        <v/>
      </c>
      <c r="AC153" s="23" t="str">
        <f t="shared" si="12"/>
        <v/>
      </c>
    </row>
    <row r="154" spans="1:29" x14ac:dyDescent="0.25">
      <c r="A154" s="21" t="str">
        <f>IF(A153="","",Tabelid!D126)</f>
        <v/>
      </c>
      <c r="B154" s="47" t="str">
        <f>IF(A154="","",SUMIFS(Eksplikatsioon!G:G,Eksplikatsioon!A:A,AC154))</f>
        <v/>
      </c>
      <c r="AC154" s="23" t="str">
        <f>AC153</f>
        <v/>
      </c>
    </row>
    <row r="155" spans="1:29" x14ac:dyDescent="0.25">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25">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25">
      <c r="A157" s="21" t="str">
        <f>IF(A156="","",Tabelid!D129)</f>
        <v/>
      </c>
      <c r="B157" s="47" t="str">
        <f>IF(A157="","",SUMIFS(Eksplikatsioon!F:F,Eksplikatsioon!A:A,AC157,Eksplikatsioon!C:C,Tabelid!E129))</f>
        <v/>
      </c>
      <c r="AC157" s="23" t="str">
        <f t="shared" si="12"/>
        <v/>
      </c>
    </row>
    <row r="158" spans="1:29" x14ac:dyDescent="0.25">
      <c r="A158" s="21" t="str">
        <f>IF(A157="","",Tabelid!D130)</f>
        <v/>
      </c>
      <c r="B158" s="47" t="str">
        <f>IF(A158="","",SUMIFS(Eksplikatsioon!F:F,Eksplikatsioon!A:A,AC158,Eksplikatsioon!C:C,Tabelid!E130))</f>
        <v/>
      </c>
      <c r="AC158" s="23" t="str">
        <f t="shared" si="12"/>
        <v/>
      </c>
    </row>
    <row r="159" spans="1:29" x14ac:dyDescent="0.25">
      <c r="A159" s="10" t="str">
        <f>IF(COUNTIF(Tabelid!G:G,TRUE)/10-Tabelid!H131&gt;0,MIN(Tabelid!F:F)+Tabelid!H131&amp;"."&amp;" Korrus","")</f>
        <v/>
      </c>
      <c r="AC159" s="23" t="str">
        <f>IFERROR(IF(FIND(".",A159)=3,LEFT(A159,2),LEFT(A159,1))*1,"")</f>
        <v/>
      </c>
    </row>
    <row r="160" spans="1:29" x14ac:dyDescent="0.25">
      <c r="A160" s="21" t="str">
        <f>IF(A159="","",Tabelid!D132)</f>
        <v/>
      </c>
      <c r="B160" s="47" t="str">
        <f>IF(A160="","",SUMIFS(Eksplikatsioon!F:F,Eksplikatsioon!A:A,AC160,Eksplikatsioon!C:C,Tabelid!E132))</f>
        <v/>
      </c>
      <c r="AC160" s="23" t="str">
        <f>AC159</f>
        <v/>
      </c>
    </row>
    <row r="161" spans="1:29" x14ac:dyDescent="0.25">
      <c r="A161" s="21" t="str">
        <f>IF(A160="","",Tabelid!D133)</f>
        <v/>
      </c>
      <c r="B161" s="47" t="str">
        <f>IF(A161="","",SUMIFS(Eksplikatsioon!F:F,Eksplikatsioon!A:A,AC161,Eksplikatsioon!C:C,Tabelid!E133))</f>
        <v/>
      </c>
      <c r="AC161" s="23" t="str">
        <f t="shared" ref="AC161:AC168" si="13">AC160</f>
        <v/>
      </c>
    </row>
    <row r="162" spans="1:29" x14ac:dyDescent="0.25">
      <c r="A162" s="21" t="str">
        <f>IF(A161="","",Tabelid!D134)</f>
        <v/>
      </c>
      <c r="B162" s="47" t="str">
        <f>IF(A162="","",SUMIFS(Eksplikatsioon!F:F,Eksplikatsioon!A:A,AC162,Eksplikatsioon!C:C,Tabelid!E134))</f>
        <v/>
      </c>
      <c r="AC162" s="23" t="str">
        <f t="shared" si="13"/>
        <v/>
      </c>
    </row>
    <row r="163" spans="1:29" x14ac:dyDescent="0.25">
      <c r="A163" s="21" t="str">
        <f>IF(A162="","",Tabelid!D135)</f>
        <v/>
      </c>
      <c r="B163" s="47" t="str">
        <f>IF(A163="","",SUM(B160:B162)+B168)</f>
        <v/>
      </c>
      <c r="AC163" s="23" t="str">
        <f t="shared" si="13"/>
        <v/>
      </c>
    </row>
    <row r="164" spans="1:29" x14ac:dyDescent="0.25">
      <c r="A164" s="21" t="str">
        <f>IF(A163="","",Tabelid!D136)</f>
        <v/>
      </c>
      <c r="B164" s="47" t="str">
        <f>IF(A164="","",SUMIFS(Eksplikatsioon!G:G,Eksplikatsioon!A:A,AC164))</f>
        <v/>
      </c>
      <c r="AC164" s="23" t="str">
        <f>AC163</f>
        <v/>
      </c>
    </row>
    <row r="165" spans="1:29" x14ac:dyDescent="0.25">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25">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25">
      <c r="A167" s="21" t="str">
        <f>IF(A166="","",Tabelid!D139)</f>
        <v/>
      </c>
      <c r="B167" s="47" t="str">
        <f>IF(A167="","",SUMIFS(Eksplikatsioon!F:F,Eksplikatsioon!A:A,AC167,Eksplikatsioon!C:C,Tabelid!E139))</f>
        <v/>
      </c>
      <c r="AC167" s="23" t="str">
        <f t="shared" si="13"/>
        <v/>
      </c>
    </row>
    <row r="168" spans="1:29" x14ac:dyDescent="0.25">
      <c r="A168" s="21" t="str">
        <f>IF(A167="","",Tabelid!D140)</f>
        <v/>
      </c>
      <c r="B168" s="47" t="str">
        <f>IF(A168="","",SUMIFS(Eksplikatsioon!F:F,Eksplikatsioon!A:A,AC168,Eksplikatsioon!C:C,Tabelid!E140))</f>
        <v/>
      </c>
      <c r="AC168" s="23" t="str">
        <f t="shared" si="13"/>
        <v/>
      </c>
    </row>
    <row r="169" spans="1:29" x14ac:dyDescent="0.25">
      <c r="A169" s="10" t="str">
        <f>IF(COUNTIF(Tabelid!G:G,TRUE)/10-Tabelid!H141&gt;0,MIN(Tabelid!F:F)+Tabelid!H141&amp;"."&amp;" Korrus","")</f>
        <v/>
      </c>
      <c r="AC169" s="23" t="str">
        <f>IFERROR(IF(FIND(".",A169)=3,LEFT(A169,2),LEFT(A169,1))*1,"")</f>
        <v/>
      </c>
    </row>
    <row r="170" spans="1:29" x14ac:dyDescent="0.25">
      <c r="A170" s="21" t="str">
        <f>IF(A169="","",Tabelid!D142)</f>
        <v/>
      </c>
      <c r="B170" s="47" t="str">
        <f>IF(A170="","",SUMIFS(Eksplikatsioon!F:F,Eksplikatsioon!A:A,AC170,Eksplikatsioon!C:C,Tabelid!E142))</f>
        <v/>
      </c>
      <c r="AC170" s="23" t="str">
        <f>AC169</f>
        <v/>
      </c>
    </row>
    <row r="171" spans="1:29" x14ac:dyDescent="0.25">
      <c r="A171" s="21" t="str">
        <f>IF(A170="","",Tabelid!D143)</f>
        <v/>
      </c>
      <c r="B171" s="47" t="str">
        <f>IF(A171="","",SUMIFS(Eksplikatsioon!F:F,Eksplikatsioon!A:A,AC171,Eksplikatsioon!C:C,Tabelid!E143))</f>
        <v/>
      </c>
      <c r="AC171" s="23" t="str">
        <f t="shared" ref="AC171:AC178" si="14">AC170</f>
        <v/>
      </c>
    </row>
    <row r="172" spans="1:29" x14ac:dyDescent="0.25">
      <c r="A172" s="21" t="str">
        <f>IF(A171="","",Tabelid!D144)</f>
        <v/>
      </c>
      <c r="B172" s="47" t="str">
        <f>IF(A172="","",SUMIFS(Eksplikatsioon!F:F,Eksplikatsioon!A:A,AC172,Eksplikatsioon!C:C,Tabelid!E144))</f>
        <v/>
      </c>
      <c r="AC172" s="23" t="str">
        <f t="shared" si="14"/>
        <v/>
      </c>
    </row>
    <row r="173" spans="1:29" x14ac:dyDescent="0.25">
      <c r="A173" s="21" t="str">
        <f>IF(A172="","",Tabelid!D145)</f>
        <v/>
      </c>
      <c r="B173" s="47" t="str">
        <f>IF(A173="","",SUM(B170:B172)+B178)</f>
        <v/>
      </c>
      <c r="AC173" s="23" t="str">
        <f t="shared" si="14"/>
        <v/>
      </c>
    </row>
    <row r="174" spans="1:29" x14ac:dyDescent="0.25">
      <c r="A174" s="21" t="str">
        <f>IF(A173="","",Tabelid!D146)</f>
        <v/>
      </c>
      <c r="B174" s="47" t="str">
        <f>IF(A174="","",SUMIFS(Eksplikatsioon!G:G,Eksplikatsioon!A:A,AC174))</f>
        <v/>
      </c>
      <c r="AC174" s="23" t="str">
        <f>AC173</f>
        <v/>
      </c>
    </row>
    <row r="175" spans="1:29" x14ac:dyDescent="0.25">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25">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25">
      <c r="A177" s="21" t="str">
        <f>IF(A176="","",Tabelid!D149)</f>
        <v/>
      </c>
      <c r="B177" s="47" t="str">
        <f>IF(A177="","",SUMIFS(Eksplikatsioon!F:F,Eksplikatsioon!A:A,AC177,Eksplikatsioon!C:C,Tabelid!E149))</f>
        <v/>
      </c>
      <c r="AC177" s="23" t="str">
        <f t="shared" si="14"/>
        <v/>
      </c>
    </row>
    <row r="178" spans="1:29" x14ac:dyDescent="0.25">
      <c r="A178" s="21" t="str">
        <f>IF(A177="","",Tabelid!D150)</f>
        <v/>
      </c>
      <c r="B178" s="47" t="str">
        <f>IF(A178="","",SUMIFS(Eksplikatsioon!F:F,Eksplikatsioon!A:A,AC178,Eksplikatsioon!C:C,Tabelid!E150))</f>
        <v/>
      </c>
      <c r="AC178" s="23" t="str">
        <f t="shared" si="14"/>
        <v/>
      </c>
    </row>
    <row r="179" spans="1:29" x14ac:dyDescent="0.25">
      <c r="A179" s="10" t="str">
        <f>IF(COUNTIF(Tabelid!G:G,TRUE)/10-Tabelid!H151&gt;0,MIN(Tabelid!F:F)+Tabelid!H151&amp;"."&amp;" Korrus","")</f>
        <v/>
      </c>
      <c r="AC179" s="23" t="str">
        <f>IFERROR(IF(FIND(".",A179)=3,LEFT(A179,2),LEFT(A179,1))*1,"")</f>
        <v/>
      </c>
    </row>
    <row r="180" spans="1:29" x14ac:dyDescent="0.25">
      <c r="A180" s="21" t="str">
        <f>IF(A179="","",Tabelid!D152)</f>
        <v/>
      </c>
      <c r="B180" s="47" t="str">
        <f>IF(A180="","",SUMIFS(Eksplikatsioon!F:F,Eksplikatsioon!A:A,AC180,Eksplikatsioon!C:C,Tabelid!E152))</f>
        <v/>
      </c>
      <c r="AC180" s="23" t="str">
        <f>AC179</f>
        <v/>
      </c>
    </row>
    <row r="181" spans="1:29" x14ac:dyDescent="0.25">
      <c r="A181" s="21" t="str">
        <f>IF(A180="","",Tabelid!D153)</f>
        <v/>
      </c>
      <c r="B181" s="47" t="str">
        <f>IF(A181="","",SUMIFS(Eksplikatsioon!F:F,Eksplikatsioon!A:A,AC181,Eksplikatsioon!C:C,Tabelid!E153))</f>
        <v/>
      </c>
      <c r="AC181" s="23" t="str">
        <f t="shared" ref="AC181:AC188" si="15">AC180</f>
        <v/>
      </c>
    </row>
    <row r="182" spans="1:29" x14ac:dyDescent="0.25">
      <c r="A182" s="21" t="str">
        <f>IF(A181="","",Tabelid!D154)</f>
        <v/>
      </c>
      <c r="B182" s="47" t="str">
        <f>IF(A182="","",SUMIFS(Eksplikatsioon!F:F,Eksplikatsioon!A:A,AC182,Eksplikatsioon!C:C,Tabelid!E154))</f>
        <v/>
      </c>
      <c r="AC182" s="23" t="str">
        <f t="shared" si="15"/>
        <v/>
      </c>
    </row>
    <row r="183" spans="1:29" x14ac:dyDescent="0.25">
      <c r="A183" s="21" t="str">
        <f>IF(A182="","",Tabelid!D155)</f>
        <v/>
      </c>
      <c r="B183" s="47" t="str">
        <f>IF(A183="","",SUM(B180:B182)+B188)</f>
        <v/>
      </c>
      <c r="AC183" s="23" t="str">
        <f t="shared" si="15"/>
        <v/>
      </c>
    </row>
    <row r="184" spans="1:29" x14ac:dyDescent="0.25">
      <c r="A184" s="21" t="str">
        <f>IF(A183="","",Tabelid!D156)</f>
        <v/>
      </c>
      <c r="B184" s="47" t="str">
        <f>IF(A184="","",SUMIFS(Eksplikatsioon!G:G,Eksplikatsioon!A:A,AC184))</f>
        <v/>
      </c>
      <c r="AC184" s="23" t="str">
        <f>AC183</f>
        <v/>
      </c>
    </row>
    <row r="185" spans="1:29" x14ac:dyDescent="0.25">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25">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25">
      <c r="A187" s="21" t="str">
        <f>IF(A186="","",Tabelid!D159)</f>
        <v/>
      </c>
      <c r="B187" s="47" t="str">
        <f>IF(A187="","",SUMIFS(Eksplikatsioon!F:F,Eksplikatsioon!A:A,AC187,Eksplikatsioon!C:C,Tabelid!E159))</f>
        <v/>
      </c>
      <c r="AC187" s="23" t="str">
        <f t="shared" si="15"/>
        <v/>
      </c>
    </row>
    <row r="188" spans="1:29" x14ac:dyDescent="0.25">
      <c r="A188" s="21" t="str">
        <f>IF(A187="","",Tabelid!D160)</f>
        <v/>
      </c>
      <c r="B188" s="47" t="str">
        <f>IF(A188="","",SUMIFS(Eksplikatsioon!F:F,Eksplikatsioon!A:A,AC188,Eksplikatsioon!C:C,Tabelid!E160))</f>
        <v/>
      </c>
      <c r="AC188" s="23" t="str">
        <f t="shared" si="15"/>
        <v/>
      </c>
    </row>
    <row r="189" spans="1:29" x14ac:dyDescent="0.25">
      <c r="A189" s="10" t="str">
        <f>IF(COUNTIF(Tabelid!G:G,TRUE)/10-Tabelid!H161&gt;0,MIN(Tabelid!F:F)+Tabelid!H161&amp;"."&amp;" Korrus","")</f>
        <v/>
      </c>
      <c r="AC189" s="23" t="str">
        <f>IFERROR(IF(FIND(".",A189)=3,LEFT(A189,2),LEFT(A189,1))*1,"")</f>
        <v/>
      </c>
    </row>
    <row r="190" spans="1:29" x14ac:dyDescent="0.25">
      <c r="A190" s="21" t="str">
        <f>IF(A189="","",Tabelid!D162)</f>
        <v/>
      </c>
      <c r="B190" s="47" t="str">
        <f>IF(A190="","",SUMIFS(Eksplikatsioon!F:F,Eksplikatsioon!A:A,AC190,Eksplikatsioon!C:C,Tabelid!E162))</f>
        <v/>
      </c>
      <c r="AC190" s="23" t="str">
        <f>AC189</f>
        <v/>
      </c>
    </row>
    <row r="191" spans="1:29" x14ac:dyDescent="0.25">
      <c r="A191" s="21" t="str">
        <f>IF(A190="","",Tabelid!D163)</f>
        <v/>
      </c>
      <c r="B191" s="47" t="str">
        <f>IF(A191="","",SUMIFS(Eksplikatsioon!F:F,Eksplikatsioon!A:A,AC191,Eksplikatsioon!C:C,Tabelid!E163))</f>
        <v/>
      </c>
      <c r="AC191" s="23" t="str">
        <f t="shared" ref="AC191:AC198" si="16">AC190</f>
        <v/>
      </c>
    </row>
    <row r="192" spans="1:29" x14ac:dyDescent="0.25">
      <c r="A192" s="21" t="str">
        <f>IF(A191="","",Tabelid!D164)</f>
        <v/>
      </c>
      <c r="B192" s="47" t="str">
        <f>IF(A192="","",SUMIFS(Eksplikatsioon!F:F,Eksplikatsioon!A:A,AC192,Eksplikatsioon!C:C,Tabelid!E164))</f>
        <v/>
      </c>
      <c r="AC192" s="23" t="str">
        <f t="shared" si="16"/>
        <v/>
      </c>
    </row>
    <row r="193" spans="1:29" x14ac:dyDescent="0.25">
      <c r="A193" s="21" t="str">
        <f>IF(A192="","",Tabelid!D165)</f>
        <v/>
      </c>
      <c r="B193" s="47" t="str">
        <f>IF(A193="","",SUM(B190:B192)+B198)</f>
        <v/>
      </c>
      <c r="AC193" s="23" t="str">
        <f t="shared" si="16"/>
        <v/>
      </c>
    </row>
    <row r="194" spans="1:29" x14ac:dyDescent="0.25">
      <c r="A194" s="21" t="str">
        <f>IF(A193="","",Tabelid!D166)</f>
        <v/>
      </c>
      <c r="B194" s="47" t="str">
        <f>IF(A194="","",SUMIFS(Eksplikatsioon!G:G,Eksplikatsioon!A:A,AC194))</f>
        <v/>
      </c>
      <c r="AC194" s="23" t="str">
        <f>AC193</f>
        <v/>
      </c>
    </row>
    <row r="195" spans="1:29" x14ac:dyDescent="0.25">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25">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25">
      <c r="A197" s="21" t="str">
        <f>IF(A196="","",Tabelid!D169)</f>
        <v/>
      </c>
      <c r="B197" s="47" t="str">
        <f>IF(A197="","",SUMIFS(Eksplikatsioon!F:F,Eksplikatsioon!A:A,AC197,Eksplikatsioon!C:C,Tabelid!E169))</f>
        <v/>
      </c>
      <c r="AC197" s="23" t="str">
        <f t="shared" si="16"/>
        <v/>
      </c>
    </row>
    <row r="198" spans="1:29" x14ac:dyDescent="0.25">
      <c r="A198" s="21" t="str">
        <f>IF(A197="","",Tabelid!D170)</f>
        <v/>
      </c>
      <c r="B198" s="47" t="str">
        <f>IF(A198="","",SUMIFS(Eksplikatsioon!F:F,Eksplikatsioon!A:A,AC198,Eksplikatsioon!C:C,Tabelid!E170))</f>
        <v/>
      </c>
      <c r="AC198" s="23" t="str">
        <f t="shared" si="16"/>
        <v/>
      </c>
    </row>
    <row r="199" spans="1:29" x14ac:dyDescent="0.25">
      <c r="A199" s="10" t="str">
        <f>IF(COUNTIF(Tabelid!G:G,TRUE)/10-Tabelid!H171&gt;0,MIN(Tabelid!F:F)+Tabelid!H171&amp;"."&amp;" Korrus","")</f>
        <v/>
      </c>
      <c r="AC199" s="23" t="str">
        <f>IFERROR(IF(FIND(".",A199)=3,LEFT(A199,2),LEFT(A199,1))*1,"")</f>
        <v/>
      </c>
    </row>
    <row r="200" spans="1:29" x14ac:dyDescent="0.25">
      <c r="A200" s="21" t="str">
        <f>IF(A199="","",Tabelid!D172)</f>
        <v/>
      </c>
      <c r="B200" s="47" t="str">
        <f>IF(A200="","",SUMIFS(Eksplikatsioon!F:F,Eksplikatsioon!A:A,AC200,Eksplikatsioon!C:C,Tabelid!E172))</f>
        <v/>
      </c>
      <c r="AC200" s="23" t="str">
        <f>AC199</f>
        <v/>
      </c>
    </row>
    <row r="201" spans="1:29" x14ac:dyDescent="0.25">
      <c r="A201" s="21" t="str">
        <f>IF(A200="","",Tabelid!D173)</f>
        <v/>
      </c>
      <c r="B201" s="47" t="str">
        <f>IF(A201="","",SUMIFS(Eksplikatsioon!F:F,Eksplikatsioon!A:A,AC201,Eksplikatsioon!C:C,Tabelid!E173))</f>
        <v/>
      </c>
      <c r="AC201" s="23" t="str">
        <f t="shared" ref="AC201:AC208" si="17">AC200</f>
        <v/>
      </c>
    </row>
    <row r="202" spans="1:29" x14ac:dyDescent="0.25">
      <c r="A202" s="21" t="str">
        <f>IF(A201="","",Tabelid!D174)</f>
        <v/>
      </c>
      <c r="B202" s="47" t="str">
        <f>IF(A202="","",SUMIFS(Eksplikatsioon!F:F,Eksplikatsioon!A:A,AC202,Eksplikatsioon!C:C,Tabelid!E174))</f>
        <v/>
      </c>
      <c r="AC202" s="23" t="str">
        <f t="shared" si="17"/>
        <v/>
      </c>
    </row>
    <row r="203" spans="1:29" x14ac:dyDescent="0.25">
      <c r="A203" s="21" t="str">
        <f>IF(A202="","",Tabelid!D175)</f>
        <v/>
      </c>
      <c r="B203" s="47" t="str">
        <f>IF(A203="","",SUM(B200:B202)+B208)</f>
        <v/>
      </c>
      <c r="AC203" s="23" t="str">
        <f t="shared" si="17"/>
        <v/>
      </c>
    </row>
    <row r="204" spans="1:29" x14ac:dyDescent="0.25">
      <c r="A204" s="21" t="str">
        <f>IF(A203="","",Tabelid!D176)</f>
        <v/>
      </c>
      <c r="B204" s="47" t="str">
        <f>IF(A204="","",SUMIFS(Eksplikatsioon!G:G,Eksplikatsioon!A:A,AC204))</f>
        <v/>
      </c>
      <c r="AC204" s="23" t="str">
        <f>AC203</f>
        <v/>
      </c>
    </row>
    <row r="205" spans="1:29" x14ac:dyDescent="0.25">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25">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25">
      <c r="A207" s="21" t="str">
        <f>IF(A206="","",Tabelid!D179)</f>
        <v/>
      </c>
      <c r="B207" s="47" t="str">
        <f>IF(A207="","",SUMIFS(Eksplikatsioon!F:F,Eksplikatsioon!A:A,AC207,Eksplikatsioon!C:C,Tabelid!E179))</f>
        <v/>
      </c>
      <c r="AC207" s="23" t="str">
        <f t="shared" si="17"/>
        <v/>
      </c>
    </row>
    <row r="208" spans="1:29" x14ac:dyDescent="0.25">
      <c r="A208" s="21" t="str">
        <f>IF(A207="","",Tabelid!D180)</f>
        <v/>
      </c>
      <c r="B208" s="47" t="str">
        <f>IF(A208="","",SUMIFS(Eksplikatsioon!F:F,Eksplikatsioon!A:A,AC208,Eksplikatsioon!C:C,Tabelid!E180))</f>
        <v/>
      </c>
      <c r="AC208" s="23" t="str">
        <f t="shared" si="17"/>
        <v/>
      </c>
    </row>
    <row r="209" spans="1:29" x14ac:dyDescent="0.25">
      <c r="A209" s="10" t="str">
        <f>IF(COUNTIF(Tabelid!G:G,TRUE)/10-Tabelid!H181&gt;0,MIN(Tabelid!F:F)+Tabelid!H181&amp;"."&amp;" Korrus","")</f>
        <v/>
      </c>
      <c r="AC209" s="23" t="str">
        <f>IFERROR(IF(FIND(".",A209)=3,LEFT(A209,2),LEFT(A209,1))*1,"")</f>
        <v/>
      </c>
    </row>
    <row r="210" spans="1:29" x14ac:dyDescent="0.25">
      <c r="A210" s="21" t="str">
        <f>IF(A209="","",Tabelid!D182)</f>
        <v/>
      </c>
      <c r="B210" s="47" t="str">
        <f>IF(A210="","",SUMIFS(Eksplikatsioon!F:F,Eksplikatsioon!A:A,AC210,Eksplikatsioon!C:C,Tabelid!E182))</f>
        <v/>
      </c>
      <c r="AC210" s="23" t="str">
        <f>AC209</f>
        <v/>
      </c>
    </row>
    <row r="211" spans="1:29" x14ac:dyDescent="0.25">
      <c r="A211" s="21" t="str">
        <f>IF(A210="","",Tabelid!D183)</f>
        <v/>
      </c>
      <c r="B211" s="47" t="str">
        <f>IF(A211="","",SUMIFS(Eksplikatsioon!F:F,Eksplikatsioon!A:A,AC211,Eksplikatsioon!C:C,Tabelid!E183))</f>
        <v/>
      </c>
      <c r="AC211" s="23" t="str">
        <f t="shared" ref="AC211:AC218" si="18">AC210</f>
        <v/>
      </c>
    </row>
    <row r="212" spans="1:29" x14ac:dyDescent="0.25">
      <c r="A212" s="21" t="str">
        <f>IF(A211="","",Tabelid!D184)</f>
        <v/>
      </c>
      <c r="B212" s="47" t="str">
        <f>IF(A212="","",SUMIFS(Eksplikatsioon!F:F,Eksplikatsioon!A:A,AC212,Eksplikatsioon!C:C,Tabelid!E184))</f>
        <v/>
      </c>
      <c r="AC212" s="23" t="str">
        <f t="shared" si="18"/>
        <v/>
      </c>
    </row>
    <row r="213" spans="1:29" x14ac:dyDescent="0.25">
      <c r="A213" s="21" t="str">
        <f>IF(A212="","",Tabelid!D185)</f>
        <v/>
      </c>
      <c r="B213" s="47" t="str">
        <f>IF(A213="","",SUM(B210:B212)+B218)</f>
        <v/>
      </c>
      <c r="AC213" s="23" t="str">
        <f t="shared" si="18"/>
        <v/>
      </c>
    </row>
    <row r="214" spans="1:29" x14ac:dyDescent="0.25">
      <c r="A214" s="21" t="str">
        <f>IF(A213="","",Tabelid!D186)</f>
        <v/>
      </c>
      <c r="B214" s="47" t="str">
        <f>IF(A214="","",SUMIFS(Eksplikatsioon!G:G,Eksplikatsioon!A:A,AC214))</f>
        <v/>
      </c>
      <c r="AC214" s="23" t="str">
        <f>AC213</f>
        <v/>
      </c>
    </row>
    <row r="215" spans="1:29" x14ac:dyDescent="0.25">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25">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25">
      <c r="A217" s="21" t="str">
        <f>IF(A216="","",Tabelid!D189)</f>
        <v/>
      </c>
      <c r="B217" s="47" t="str">
        <f>IF(A217="","",SUMIFS(Eksplikatsioon!F:F,Eksplikatsioon!A:A,AC217,Eksplikatsioon!C:C,Tabelid!E189))</f>
        <v/>
      </c>
      <c r="AC217" s="23" t="str">
        <f t="shared" si="18"/>
        <v/>
      </c>
    </row>
    <row r="218" spans="1:29" x14ac:dyDescent="0.25">
      <c r="A218" s="21" t="str">
        <f>IF(A217="","",Tabelid!D190)</f>
        <v/>
      </c>
      <c r="B218" s="47" t="str">
        <f>IF(A218="","",SUMIFS(Eksplikatsioon!F:F,Eksplikatsioon!A:A,AC218,Eksplikatsioon!C:C,Tabelid!E190))</f>
        <v/>
      </c>
      <c r="AC218" s="23" t="str">
        <f t="shared" si="18"/>
        <v/>
      </c>
    </row>
    <row r="219" spans="1:29" x14ac:dyDescent="0.25">
      <c r="A219" s="10" t="str">
        <f>IF(COUNTIF(Tabelid!G:G,TRUE)/10-Tabelid!H191&gt;0,MIN(Tabelid!F:F)+Tabelid!H191&amp;"."&amp;" Korrus","")</f>
        <v/>
      </c>
      <c r="AC219" s="23" t="str">
        <f>IFERROR(IF(FIND(".",A219)=3,LEFT(A219,2),LEFT(A219,1))*1,"")</f>
        <v/>
      </c>
    </row>
    <row r="220" spans="1:29" x14ac:dyDescent="0.25">
      <c r="A220" s="21" t="str">
        <f>IF(A219="","",Tabelid!D192)</f>
        <v/>
      </c>
      <c r="B220" s="47" t="str">
        <f>IF(A220="","",SUMIFS(Eksplikatsioon!F:F,Eksplikatsioon!A:A,AC220,Eksplikatsioon!C:C,Tabelid!E192))</f>
        <v/>
      </c>
      <c r="AC220" s="23" t="str">
        <f>AC219</f>
        <v/>
      </c>
    </row>
    <row r="221" spans="1:29" x14ac:dyDescent="0.25">
      <c r="A221" s="21" t="str">
        <f>IF(A220="","",Tabelid!D193)</f>
        <v/>
      </c>
      <c r="B221" s="47" t="str">
        <f>IF(A221="","",SUMIFS(Eksplikatsioon!F:F,Eksplikatsioon!A:A,AC221,Eksplikatsioon!C:C,Tabelid!E193))</f>
        <v/>
      </c>
      <c r="AC221" s="23" t="str">
        <f t="shared" ref="AC221:AC228" si="19">AC220</f>
        <v/>
      </c>
    </row>
    <row r="222" spans="1:29" x14ac:dyDescent="0.25">
      <c r="A222" s="21" t="str">
        <f>IF(A221="","",Tabelid!D194)</f>
        <v/>
      </c>
      <c r="B222" s="47" t="str">
        <f>IF(A222="","",SUMIFS(Eksplikatsioon!F:F,Eksplikatsioon!A:A,AC222,Eksplikatsioon!C:C,Tabelid!E194))</f>
        <v/>
      </c>
      <c r="AC222" s="23" t="str">
        <f t="shared" si="19"/>
        <v/>
      </c>
    </row>
    <row r="223" spans="1:29" x14ac:dyDescent="0.25">
      <c r="A223" s="21" t="str">
        <f>IF(A222="","",Tabelid!D195)</f>
        <v/>
      </c>
      <c r="B223" s="47" t="str">
        <f>IF(A223="","",SUM(B220:B222)+B228)</f>
        <v/>
      </c>
      <c r="AC223" s="23" t="str">
        <f t="shared" si="19"/>
        <v/>
      </c>
    </row>
    <row r="224" spans="1:29" x14ac:dyDescent="0.25">
      <c r="A224" s="21" t="str">
        <f>IF(A223="","",Tabelid!D196)</f>
        <v/>
      </c>
      <c r="B224" s="47" t="str">
        <f>IF(A224="","",SUMIFS(Eksplikatsioon!G:G,Eksplikatsioon!A:A,AC224))</f>
        <v/>
      </c>
      <c r="AC224" s="23" t="str">
        <f>AC223</f>
        <v/>
      </c>
    </row>
    <row r="225" spans="1:29" x14ac:dyDescent="0.25">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25">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25">
      <c r="A227" s="21" t="str">
        <f>IF(A226="","",Tabelid!D199)</f>
        <v/>
      </c>
      <c r="B227" s="47" t="str">
        <f>IF(A227="","",SUMIFS(Eksplikatsioon!F:F,Eksplikatsioon!A:A,AC227,Eksplikatsioon!C:C,Tabelid!E199))</f>
        <v/>
      </c>
      <c r="AC227" s="23" t="str">
        <f t="shared" si="19"/>
        <v/>
      </c>
    </row>
    <row r="228" spans="1:29" x14ac:dyDescent="0.25">
      <c r="A228" s="21" t="str">
        <f>IF(A227="","",Tabelid!D200)</f>
        <v/>
      </c>
      <c r="B228" s="47" t="str">
        <f>IF(A228="","",SUMIFS(Eksplikatsioon!F:F,Eksplikatsioon!A:A,AC228,Eksplikatsioon!C:C,Tabelid!E200))</f>
        <v/>
      </c>
      <c r="AC228" s="23" t="str">
        <f t="shared" si="19"/>
        <v/>
      </c>
    </row>
    <row r="229" spans="1:29" x14ac:dyDescent="0.25">
      <c r="A229" s="10" t="str">
        <f>IF(COUNTIF(Tabelid!G:G,TRUE)/10-Tabelid!H201&gt;0,MIN(Tabelid!F:F)+Tabelid!H201&amp;"."&amp;" Korrus","")</f>
        <v/>
      </c>
      <c r="AC229" s="23" t="str">
        <f>IFERROR(IF(FIND(".",A229)=3,LEFT(A229,2),LEFT(A229,1))*1,"")</f>
        <v/>
      </c>
    </row>
    <row r="230" spans="1:29" x14ac:dyDescent="0.25">
      <c r="A230" s="21" t="str">
        <f>IF(A229="","",Tabelid!D202)</f>
        <v/>
      </c>
      <c r="B230" s="47" t="str">
        <f>IF(A230="","",SUMIFS(Eksplikatsioon!F:F,Eksplikatsioon!A:A,AC230,Eksplikatsioon!C:C,Tabelid!E202))</f>
        <v/>
      </c>
      <c r="AC230" s="23" t="str">
        <f>AC229</f>
        <v/>
      </c>
    </row>
    <row r="231" spans="1:29" x14ac:dyDescent="0.25">
      <c r="A231" s="21" t="str">
        <f>IF(A230="","",Tabelid!D203)</f>
        <v/>
      </c>
      <c r="B231" s="47" t="str">
        <f>IF(A231="","",SUMIFS(Eksplikatsioon!F:F,Eksplikatsioon!A:A,AC231,Eksplikatsioon!C:C,Tabelid!E203))</f>
        <v/>
      </c>
      <c r="AC231" s="23" t="str">
        <f t="shared" ref="AC231:AC238" si="20">AC230</f>
        <v/>
      </c>
    </row>
    <row r="232" spans="1:29" x14ac:dyDescent="0.25">
      <c r="A232" s="21" t="str">
        <f>IF(A231="","",Tabelid!D204)</f>
        <v/>
      </c>
      <c r="B232" s="47" t="str">
        <f>IF(A232="","",SUMIFS(Eksplikatsioon!F:F,Eksplikatsioon!A:A,AC232,Eksplikatsioon!C:C,Tabelid!E204))</f>
        <v/>
      </c>
      <c r="AC232" s="23" t="str">
        <f t="shared" si="20"/>
        <v/>
      </c>
    </row>
    <row r="233" spans="1:29" x14ac:dyDescent="0.25">
      <c r="A233" s="21" t="str">
        <f>IF(A232="","",Tabelid!D205)</f>
        <v/>
      </c>
      <c r="B233" s="47" t="str">
        <f>IF(A233="","",SUM(B230:B232)+B238)</f>
        <v/>
      </c>
      <c r="AC233" s="23" t="str">
        <f t="shared" si="20"/>
        <v/>
      </c>
    </row>
    <row r="234" spans="1:29" x14ac:dyDescent="0.25">
      <c r="A234" s="21" t="str">
        <f>IF(A233="","",Tabelid!D206)</f>
        <v/>
      </c>
      <c r="B234" s="47" t="str">
        <f>IF(A234="","",SUMIFS(Eksplikatsioon!G:G,Eksplikatsioon!A:A,AC234))</f>
        <v/>
      </c>
      <c r="AC234" s="23" t="str">
        <f>AC233</f>
        <v/>
      </c>
    </row>
    <row r="235" spans="1:29" x14ac:dyDescent="0.25">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25">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25">
      <c r="A237" s="21" t="str">
        <f>IF(A236="","",Tabelid!D209)</f>
        <v/>
      </c>
      <c r="B237" s="47" t="str">
        <f>IF(A237="","",SUMIFS(Eksplikatsioon!F:F,Eksplikatsioon!A:A,AC237,Eksplikatsioon!C:C,Tabelid!E209))</f>
        <v/>
      </c>
      <c r="AC237" s="23" t="str">
        <f t="shared" si="20"/>
        <v/>
      </c>
    </row>
    <row r="238" spans="1:29" x14ac:dyDescent="0.25">
      <c r="A238" s="21" t="str">
        <f>IF(A237="","",Tabelid!D210)</f>
        <v/>
      </c>
      <c r="B238" s="47" t="str">
        <f>IF(A238="","",SUMIFS(Eksplikatsioon!F:F,Eksplikatsioon!A:A,AC238,Eksplikatsioon!C:C,Tabelid!E210))</f>
        <v/>
      </c>
      <c r="AC238" s="23" t="str">
        <f t="shared" si="20"/>
        <v/>
      </c>
    </row>
    <row r="239" spans="1:29" x14ac:dyDescent="0.25">
      <c r="A239" s="10" t="str">
        <f>IF(COUNTIF(Tabelid!G:G,TRUE)/10-Tabelid!H211&gt;0,MIN(Tabelid!F:F)+Tabelid!H211&amp;"."&amp;" Korrus","")</f>
        <v/>
      </c>
      <c r="AC239" s="23" t="str">
        <f>IFERROR(IF(FIND(".",A239)=3,LEFT(A239,2),LEFT(A239,1))*1,"")</f>
        <v/>
      </c>
    </row>
    <row r="240" spans="1:29" x14ac:dyDescent="0.25">
      <c r="A240" s="21" t="str">
        <f>IF(A239="","",Tabelid!D212)</f>
        <v/>
      </c>
      <c r="B240" s="47" t="str">
        <f>IF(A240="","",SUMIFS(Eksplikatsioon!F:F,Eksplikatsioon!A:A,AC240,Eksplikatsioon!C:C,Tabelid!E212))</f>
        <v/>
      </c>
      <c r="AC240" s="23" t="str">
        <f>AC239</f>
        <v/>
      </c>
    </row>
    <row r="241" spans="1:29" x14ac:dyDescent="0.25">
      <c r="A241" s="21" t="str">
        <f>IF(A240="","",Tabelid!D213)</f>
        <v/>
      </c>
      <c r="B241" s="47" t="str">
        <f>IF(A241="","",SUMIFS(Eksplikatsioon!F:F,Eksplikatsioon!A:A,AC241,Eksplikatsioon!C:C,Tabelid!E213))</f>
        <v/>
      </c>
      <c r="AC241" s="23" t="str">
        <f t="shared" ref="AC241:AC248" si="21">AC240</f>
        <v/>
      </c>
    </row>
    <row r="242" spans="1:29" x14ac:dyDescent="0.25">
      <c r="A242" s="21" t="str">
        <f>IF(A241="","",Tabelid!D214)</f>
        <v/>
      </c>
      <c r="B242" s="47" t="str">
        <f>IF(A242="","",SUMIFS(Eksplikatsioon!F:F,Eksplikatsioon!A:A,AC242,Eksplikatsioon!C:C,Tabelid!E214))</f>
        <v/>
      </c>
      <c r="AC242" s="23" t="str">
        <f t="shared" si="21"/>
        <v/>
      </c>
    </row>
    <row r="243" spans="1:29" x14ac:dyDescent="0.25">
      <c r="A243" s="21" t="str">
        <f>IF(A242="","",Tabelid!D215)</f>
        <v/>
      </c>
      <c r="B243" s="47" t="str">
        <f>IF(A243="","",SUM(B240:B242)+B248)</f>
        <v/>
      </c>
      <c r="AC243" s="23" t="str">
        <f t="shared" si="21"/>
        <v/>
      </c>
    </row>
    <row r="244" spans="1:29" x14ac:dyDescent="0.25">
      <c r="A244" s="21" t="str">
        <f>IF(A243="","",Tabelid!D216)</f>
        <v/>
      </c>
      <c r="B244" s="47" t="str">
        <f>IF(A244="","",SUMIFS(Eksplikatsioon!G:G,Eksplikatsioon!A:A,AC244))</f>
        <v/>
      </c>
      <c r="AC244" s="23" t="str">
        <f>AC243</f>
        <v/>
      </c>
    </row>
    <row r="245" spans="1:29" x14ac:dyDescent="0.25">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25">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25">
      <c r="A247" s="21" t="str">
        <f>IF(A246="","",Tabelid!D219)</f>
        <v/>
      </c>
      <c r="B247" s="47" t="str">
        <f>IF(A247="","",SUMIFS(Eksplikatsioon!F:F,Eksplikatsioon!A:A,AC247,Eksplikatsioon!C:C,Tabelid!E219))</f>
        <v/>
      </c>
      <c r="AC247" s="23" t="str">
        <f t="shared" si="21"/>
        <v/>
      </c>
    </row>
    <row r="248" spans="1:29" x14ac:dyDescent="0.25">
      <c r="A248" s="21" t="str">
        <f>IF(A247="","",Tabelid!D220)</f>
        <v/>
      </c>
      <c r="B248" s="47" t="str">
        <f>IF(A248="","",SUMIFS(Eksplikatsioon!F:F,Eksplikatsioon!A:A,AC248,Eksplikatsioon!C:C,Tabelid!E220))</f>
        <v/>
      </c>
      <c r="AC248" s="23" t="str">
        <f t="shared" si="21"/>
        <v/>
      </c>
    </row>
    <row r="249" spans="1:29" x14ac:dyDescent="0.25">
      <c r="A249" s="10" t="str">
        <f>IF(COUNTIF(Tabelid!G:G,TRUE)/10-Tabelid!H221&gt;0,MIN(Tabelid!F:F)+Tabelid!H221&amp;"."&amp;" Korrus","")</f>
        <v/>
      </c>
      <c r="AC249" s="23" t="str">
        <f>IFERROR(IF(FIND(".",A249)=3,LEFT(A249,2),LEFT(A249,1))*1,"")</f>
        <v/>
      </c>
    </row>
    <row r="250" spans="1:29" x14ac:dyDescent="0.25">
      <c r="A250" s="21" t="str">
        <f>IF(A249="","",Tabelid!D222)</f>
        <v/>
      </c>
      <c r="B250" s="47" t="str">
        <f>IF(A250="","",SUMIFS(Eksplikatsioon!F:F,Eksplikatsioon!A:A,AC250,Eksplikatsioon!C:C,Tabelid!E222))</f>
        <v/>
      </c>
      <c r="AC250" s="23" t="str">
        <f>AC249</f>
        <v/>
      </c>
    </row>
    <row r="251" spans="1:29" x14ac:dyDescent="0.25">
      <c r="A251" s="21" t="str">
        <f>IF(A250="","",Tabelid!D223)</f>
        <v/>
      </c>
      <c r="B251" s="47" t="str">
        <f>IF(A251="","",SUMIFS(Eksplikatsioon!F:F,Eksplikatsioon!A:A,AC251,Eksplikatsioon!C:C,Tabelid!E223))</f>
        <v/>
      </c>
      <c r="AC251" s="23" t="str">
        <f t="shared" ref="AC251:AC258" si="22">AC250</f>
        <v/>
      </c>
    </row>
    <row r="252" spans="1:29" x14ac:dyDescent="0.25">
      <c r="A252" s="21" t="str">
        <f>IF(A251="","",Tabelid!D224)</f>
        <v/>
      </c>
      <c r="B252" s="47" t="str">
        <f>IF(A252="","",SUMIFS(Eksplikatsioon!F:F,Eksplikatsioon!A:A,AC252,Eksplikatsioon!C:C,Tabelid!E224))</f>
        <v/>
      </c>
      <c r="AC252" s="23" t="str">
        <f t="shared" si="22"/>
        <v/>
      </c>
    </row>
    <row r="253" spans="1:29" x14ac:dyDescent="0.25">
      <c r="A253" s="21" t="str">
        <f>IF(A252="","",Tabelid!D225)</f>
        <v/>
      </c>
      <c r="B253" s="47" t="str">
        <f>IF(A253="","",SUM(B250:B252)+B258)</f>
        <v/>
      </c>
      <c r="AC253" s="23" t="str">
        <f t="shared" si="22"/>
        <v/>
      </c>
    </row>
    <row r="254" spans="1:29" x14ac:dyDescent="0.25">
      <c r="A254" s="21" t="str">
        <f>IF(A253="","",Tabelid!D226)</f>
        <v/>
      </c>
      <c r="B254" s="47" t="str">
        <f>IF(A254="","",SUMIFS(Eksplikatsioon!G:G,Eksplikatsioon!A:A,AC254))</f>
        <v/>
      </c>
      <c r="AC254" s="23" t="str">
        <f>AC253</f>
        <v/>
      </c>
    </row>
    <row r="255" spans="1:29" x14ac:dyDescent="0.25">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25">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25">
      <c r="A257" s="21" t="str">
        <f>IF(A256="","",Tabelid!D229)</f>
        <v/>
      </c>
      <c r="B257" s="47" t="str">
        <f>IF(A257="","",SUMIFS(Eksplikatsioon!F:F,Eksplikatsioon!A:A,AC257,Eksplikatsioon!C:C,Tabelid!E229))</f>
        <v/>
      </c>
      <c r="AC257" s="23" t="str">
        <f t="shared" si="22"/>
        <v/>
      </c>
    </row>
    <row r="258" spans="1:29" x14ac:dyDescent="0.25">
      <c r="A258" s="21" t="str">
        <f>IF(A257="","",Tabelid!D230)</f>
        <v/>
      </c>
      <c r="B258" s="47" t="str">
        <f>IF(A258="","",SUMIFS(Eksplikatsioon!F:F,Eksplikatsioon!A:A,AC258,Eksplikatsioon!C:C,Tabelid!E230))</f>
        <v/>
      </c>
      <c r="AC258" s="23" t="str">
        <f t="shared" si="22"/>
        <v/>
      </c>
    </row>
    <row r="259" spans="1:29" x14ac:dyDescent="0.25">
      <c r="A259" s="10" t="str">
        <f>IF(COUNTIF(Tabelid!G:G,TRUE)/10-Tabelid!H231&gt;0,MIN(Tabelid!F:F)+Tabelid!H231&amp;"."&amp;" Korrus","")</f>
        <v/>
      </c>
      <c r="AC259" s="23" t="str">
        <f>IFERROR(IF(FIND(".",A259)=3,LEFT(A259,2),LEFT(A259,1))*1,"")</f>
        <v/>
      </c>
    </row>
    <row r="260" spans="1:29" x14ac:dyDescent="0.25">
      <c r="A260" s="21" t="str">
        <f>IF(A259="","",Tabelid!D232)</f>
        <v/>
      </c>
      <c r="B260" s="47" t="str">
        <f>IF(A260="","",SUMIFS(Eksplikatsioon!F:F,Eksplikatsioon!A:A,AC260,Eksplikatsioon!C:C,Tabelid!E232))</f>
        <v/>
      </c>
      <c r="AC260" s="23" t="str">
        <f>AC259</f>
        <v/>
      </c>
    </row>
    <row r="261" spans="1:29" x14ac:dyDescent="0.25">
      <c r="A261" s="21" t="str">
        <f>IF(A260="","",Tabelid!D233)</f>
        <v/>
      </c>
      <c r="B261" s="47" t="str">
        <f>IF(A261="","",SUMIFS(Eksplikatsioon!F:F,Eksplikatsioon!A:A,AC261,Eksplikatsioon!C:C,Tabelid!E233))</f>
        <v/>
      </c>
      <c r="AC261" s="23" t="str">
        <f t="shared" ref="AC261:AC268" si="23">AC260</f>
        <v/>
      </c>
    </row>
    <row r="262" spans="1:29" x14ac:dyDescent="0.25">
      <c r="A262" s="21" t="str">
        <f>IF(A261="","",Tabelid!D234)</f>
        <v/>
      </c>
      <c r="B262" s="47" t="str">
        <f>IF(A262="","",SUMIFS(Eksplikatsioon!F:F,Eksplikatsioon!A:A,AC262,Eksplikatsioon!C:C,Tabelid!E234))</f>
        <v/>
      </c>
      <c r="AC262" s="23" t="str">
        <f t="shared" si="23"/>
        <v/>
      </c>
    </row>
    <row r="263" spans="1:29" x14ac:dyDescent="0.25">
      <c r="A263" s="21" t="str">
        <f>IF(A262="","",Tabelid!D235)</f>
        <v/>
      </c>
      <c r="B263" s="47" t="str">
        <f>IF(A263="","",SUM(B260:B262)+B268)</f>
        <v/>
      </c>
      <c r="AC263" s="23" t="str">
        <f t="shared" si="23"/>
        <v/>
      </c>
    </row>
    <row r="264" spans="1:29" x14ac:dyDescent="0.25">
      <c r="A264" s="21" t="str">
        <f>IF(A263="","",Tabelid!D236)</f>
        <v/>
      </c>
      <c r="B264" s="47" t="str">
        <f>IF(A264="","",SUMIFS(Eksplikatsioon!G:G,Eksplikatsioon!A:A,AC264))</f>
        <v/>
      </c>
      <c r="AC264" s="23" t="str">
        <f>AC263</f>
        <v/>
      </c>
    </row>
    <row r="265" spans="1:29" x14ac:dyDescent="0.25">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25">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25">
      <c r="A267" s="21" t="str">
        <f>IF(A266="","",Tabelid!D239)</f>
        <v/>
      </c>
      <c r="B267" s="47" t="str">
        <f>IF(A267="","",SUMIFS(Eksplikatsioon!F:F,Eksplikatsioon!A:A,AC267,Eksplikatsioon!C:C,Tabelid!E239))</f>
        <v/>
      </c>
      <c r="AC267" s="23" t="str">
        <f t="shared" si="23"/>
        <v/>
      </c>
    </row>
    <row r="268" spans="1:29" x14ac:dyDescent="0.25">
      <c r="A268" s="21" t="str">
        <f>IF(A267="","",Tabelid!D240)</f>
        <v/>
      </c>
      <c r="B268" s="47" t="str">
        <f>IF(A268="","",SUMIFS(Eksplikatsioon!F:F,Eksplikatsioon!A:A,AC268,Eksplikatsioon!C:C,Tabelid!E240))</f>
        <v/>
      </c>
      <c r="AC268" s="23" t="str">
        <f t="shared" si="23"/>
        <v/>
      </c>
    </row>
    <row r="269" spans="1:29" x14ac:dyDescent="0.25">
      <c r="A269" s="10" t="str">
        <f>IF(COUNTIF(Tabelid!G:G,TRUE)/10-Tabelid!H241&gt;0,MIN(Tabelid!F:F)+Tabelid!H241&amp;"."&amp;" Korrus","")</f>
        <v/>
      </c>
      <c r="AC269" s="23" t="str">
        <f>IFERROR(IF(FIND(".",A269)=3,LEFT(A269,2),LEFT(A269,1))*1,"")</f>
        <v/>
      </c>
    </row>
    <row r="270" spans="1:29" x14ac:dyDescent="0.25">
      <c r="A270" s="21" t="str">
        <f>IF(A269="","",Tabelid!D242)</f>
        <v/>
      </c>
      <c r="B270" s="47" t="str">
        <f>IF(A270="","",SUMIFS(Eksplikatsioon!F:F,Eksplikatsioon!A:A,AC270,Eksplikatsioon!C:C,Tabelid!E242))</f>
        <v/>
      </c>
      <c r="AC270" s="23" t="str">
        <f>AC269</f>
        <v/>
      </c>
    </row>
    <row r="271" spans="1:29" x14ac:dyDescent="0.25">
      <c r="A271" s="21" t="str">
        <f>IF(A270="","",Tabelid!D243)</f>
        <v/>
      </c>
      <c r="B271" s="47" t="str">
        <f>IF(A271="","",SUMIFS(Eksplikatsioon!F:F,Eksplikatsioon!A:A,AC271,Eksplikatsioon!C:C,Tabelid!E243))</f>
        <v/>
      </c>
      <c r="AC271" s="23" t="str">
        <f t="shared" ref="AC271:AC278" si="24">AC270</f>
        <v/>
      </c>
    </row>
    <row r="272" spans="1:29" x14ac:dyDescent="0.25">
      <c r="A272" s="21" t="str">
        <f>IF(A271="","",Tabelid!D244)</f>
        <v/>
      </c>
      <c r="B272" s="47" t="str">
        <f>IF(A272="","",SUMIFS(Eksplikatsioon!F:F,Eksplikatsioon!A:A,AC272,Eksplikatsioon!C:C,Tabelid!E244))</f>
        <v/>
      </c>
      <c r="AC272" s="23" t="str">
        <f t="shared" si="24"/>
        <v/>
      </c>
    </row>
    <row r="273" spans="1:29" x14ac:dyDescent="0.25">
      <c r="A273" s="21" t="str">
        <f>IF(A272="","",Tabelid!D245)</f>
        <v/>
      </c>
      <c r="B273" s="47" t="str">
        <f>IF(A273="","",SUM(B270:B272)+B278)</f>
        <v/>
      </c>
      <c r="AC273" s="23" t="str">
        <f t="shared" si="24"/>
        <v/>
      </c>
    </row>
    <row r="274" spans="1:29" x14ac:dyDescent="0.25">
      <c r="A274" s="21" t="str">
        <f>IF(A273="","",Tabelid!D246)</f>
        <v/>
      </c>
      <c r="B274" s="47" t="str">
        <f>IF(A274="","",SUMIFS(Eksplikatsioon!G:G,Eksplikatsioon!A:A,AC274))</f>
        <v/>
      </c>
      <c r="AC274" s="23" t="str">
        <f>AC273</f>
        <v/>
      </c>
    </row>
    <row r="275" spans="1:29" x14ac:dyDescent="0.25">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25">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25">
      <c r="A277" s="21" t="str">
        <f>IF(A276="","",Tabelid!D249)</f>
        <v/>
      </c>
      <c r="B277" s="47" t="str">
        <f>IF(A277="","",SUMIFS(Eksplikatsioon!F:F,Eksplikatsioon!A:A,AC277,Eksplikatsioon!C:C,Tabelid!E249))</f>
        <v/>
      </c>
      <c r="AC277" s="23" t="str">
        <f t="shared" si="24"/>
        <v/>
      </c>
    </row>
    <row r="278" spans="1:29" x14ac:dyDescent="0.25">
      <c r="A278" s="21" t="str">
        <f>IF(A277="","",Tabelid!D250)</f>
        <v/>
      </c>
      <c r="B278" s="47" t="str">
        <f>IF(A278="","",SUMIFS(Eksplikatsioon!F:F,Eksplikatsioon!A:A,AC278,Eksplikatsioon!C:C,Tabelid!E250))</f>
        <v/>
      </c>
      <c r="AC278" s="23" t="str">
        <f t="shared" si="24"/>
        <v/>
      </c>
    </row>
    <row r="279" spans="1:29" x14ac:dyDescent="0.25">
      <c r="A279" s="10" t="str">
        <f>IF(COUNTIF(Tabelid!G:G,TRUE)/10-Tabelid!H251&gt;0,MIN(Tabelid!F:F)+Tabelid!H251&amp;"."&amp;" Korrus","")</f>
        <v/>
      </c>
      <c r="AC279" s="23" t="str">
        <f>IFERROR(IF(FIND(".",A279)=3,LEFT(A279,2),LEFT(A279,1))*1,"")</f>
        <v/>
      </c>
    </row>
    <row r="280" spans="1:29" x14ac:dyDescent="0.25">
      <c r="A280" s="21" t="str">
        <f>IF(A279="","",Tabelid!D252)</f>
        <v/>
      </c>
      <c r="B280" s="47" t="str">
        <f>IF(A280="","",SUMIFS(Eksplikatsioon!F:F,Eksplikatsioon!A:A,AC280,Eksplikatsioon!C:C,Tabelid!E252))</f>
        <v/>
      </c>
      <c r="AC280" s="23" t="str">
        <f>AC279</f>
        <v/>
      </c>
    </row>
    <row r="281" spans="1:29" x14ac:dyDescent="0.25">
      <c r="A281" s="21" t="str">
        <f>IF(A280="","",Tabelid!D253)</f>
        <v/>
      </c>
      <c r="B281" s="47" t="str">
        <f>IF(A281="","",SUMIFS(Eksplikatsioon!F:F,Eksplikatsioon!A:A,AC281,Eksplikatsioon!C:C,Tabelid!E253))</f>
        <v/>
      </c>
      <c r="AC281" s="23" t="str">
        <f t="shared" ref="AC281:AC288" si="25">AC280</f>
        <v/>
      </c>
    </row>
    <row r="282" spans="1:29" x14ac:dyDescent="0.25">
      <c r="A282" s="21" t="str">
        <f>IF(A281="","",Tabelid!D254)</f>
        <v/>
      </c>
      <c r="B282" s="47" t="str">
        <f>IF(A282="","",SUMIFS(Eksplikatsioon!F:F,Eksplikatsioon!A:A,AC282,Eksplikatsioon!C:C,Tabelid!E254))</f>
        <v/>
      </c>
      <c r="AC282" s="23" t="str">
        <f t="shared" si="25"/>
        <v/>
      </c>
    </row>
    <row r="283" spans="1:29" x14ac:dyDescent="0.25">
      <c r="A283" s="21" t="str">
        <f>IF(A282="","",Tabelid!D255)</f>
        <v/>
      </c>
      <c r="B283" s="47" t="str">
        <f>IF(A283="","",SUM(B280:B282)+B288)</f>
        <v/>
      </c>
      <c r="AC283" s="23" t="str">
        <f t="shared" si="25"/>
        <v/>
      </c>
    </row>
    <row r="284" spans="1:29" x14ac:dyDescent="0.25">
      <c r="A284" s="21" t="str">
        <f>IF(A283="","",Tabelid!D256)</f>
        <v/>
      </c>
      <c r="B284" s="47" t="str">
        <f>IF(A284="","",SUMIFS(Eksplikatsioon!G:G,Eksplikatsioon!A:A,AC284))</f>
        <v/>
      </c>
      <c r="AC284" s="23" t="str">
        <f>AC283</f>
        <v/>
      </c>
    </row>
    <row r="285" spans="1:29" x14ac:dyDescent="0.25">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25">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25">
      <c r="A287" s="21" t="str">
        <f>IF(A286="","",Tabelid!D259)</f>
        <v/>
      </c>
      <c r="B287" s="47" t="str">
        <f>IF(A287="","",SUMIFS(Eksplikatsioon!F:F,Eksplikatsioon!A:A,AC287,Eksplikatsioon!C:C,Tabelid!E259))</f>
        <v/>
      </c>
      <c r="AC287" s="23" t="str">
        <f t="shared" si="25"/>
        <v/>
      </c>
    </row>
    <row r="288" spans="1:29" x14ac:dyDescent="0.25">
      <c r="A288" s="21" t="str">
        <f>IF(A287="","",Tabelid!D260)</f>
        <v/>
      </c>
      <c r="B288" s="47" t="str">
        <f>IF(A288="","",SUMIFS(Eksplikatsioon!F:F,Eksplikatsioon!A:A,AC288,Eksplikatsioon!C:C,Tabelid!E260))</f>
        <v/>
      </c>
      <c r="AC288" s="23" t="str">
        <f t="shared" si="25"/>
        <v/>
      </c>
    </row>
  </sheetData>
  <sheetProtection algorithmName="SHA-512" hashValue="14thfLwQ5aU7huNim/40Zx+r+KkZ+f6p8LqCLJksQ9cfVpQmw/TdubkYPsNsSIiK5jL7BMM2pBlf8bhO9xxZrg==" saltValue="m+5RH702hVkluU2bCz7Q/g==" spinCount="100000" sheet="1" objects="1" scenarios="1"/>
  <conditionalFormatting sqref="B35:B36 B45:B46 B55:B56 B65:B66 B75:B76 B85:B86 B95:B96 B105:B106 B115:B116 B125:B126 B135:B136 B145:B146 B155:B156 B165:B166 B175:B176 B185:B186 B195:B196 B205:B206 B215:B216 B225:B226 B235:B236 B245:B246 B255:B256 B265:B266 B275:B276 B285:B286 C4:AA5 D45:AA46 D285:AA286 D275:AA276 D265:AA266 D255:AA256 D245:AA246 D235:AA236 D225:AA226 D215:AA216 D205:AA206 D195:AA196 D185:AA186 D175:AA176 D165:AA166 D155:AA156 D145:AA146 D135:AA136 D125:AA126 D115:AA116 D105:AA106 D95:AA96 D85:AA86 D75:AA76 D65:AA66 D55:AA56 D35:AA36 B13:B26">
    <cfRule type="expression" dxfId="58" priority="5">
      <formula>AND(NOT(A4=""),$B4="")</formula>
    </cfRule>
  </conditionalFormatting>
  <conditionalFormatting sqref="B4">
    <cfRule type="expression" dxfId="57" priority="3">
      <formula>AND(NOT(A4=""),$B4="")</formula>
    </cfRule>
  </conditionalFormatting>
  <conditionalFormatting sqref="B5">
    <cfRule type="expression" dxfId="56" priority="2">
      <formula>AND(NOT(A5=""),$B5="")</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topLeftCell="B1" zoomScale="90" zoomScaleNormal="90" workbookViewId="0">
      <pane ySplit="4" topLeftCell="A89" activePane="bottomLeft" state="frozen"/>
      <selection pane="bottomLeft" activeCell="B1" sqref="B1"/>
    </sheetView>
  </sheetViews>
  <sheetFormatPr defaultColWidth="9.140625" defaultRowHeight="15" outlineLevelCol="2" x14ac:dyDescent="0.25"/>
  <cols>
    <col min="1" max="1" width="9.140625" style="11" customWidth="1"/>
    <col min="2" max="2" width="9.85546875" style="15" customWidth="1"/>
    <col min="3" max="3" width="42.5703125" style="11" bestFit="1" customWidth="1"/>
    <col min="4" max="4" width="23.42578125" style="11" bestFit="1" customWidth="1"/>
    <col min="5" max="5" width="35.42578125" style="11" bestFit="1" customWidth="1"/>
    <col min="6" max="6" width="13.85546875" style="47" bestFit="1" customWidth="1"/>
    <col min="7" max="7" width="12.42578125" style="47" bestFit="1" customWidth="1"/>
    <col min="8" max="8" width="45.5703125" style="11" customWidth="1"/>
    <col min="9" max="9" width="13.85546875" style="11" customWidth="1" outlineLevel="1"/>
    <col min="10" max="10" width="30.5703125" style="14" customWidth="1" outlineLevel="1"/>
    <col min="11" max="11" width="50.5703125" style="9" customWidth="1" outlineLevel="1"/>
    <col min="12" max="12" width="25.570312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570312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2</v>
      </c>
      <c r="B1" s="13" t="str">
        <f>IF('Hoone üldandmed'!B2="","",'Hoone üldandmed'!B2)</f>
        <v>Suur tn 3, Jõgeva, Jõgeva maakond</v>
      </c>
      <c r="H1" s="33"/>
    </row>
    <row r="2" spans="1:37" x14ac:dyDescent="0.25">
      <c r="A2" s="10"/>
      <c r="B2" s="20"/>
      <c r="H2" s="33"/>
    </row>
    <row r="3" spans="1:37" x14ac:dyDescent="0.25">
      <c r="A3" s="59" t="s">
        <v>62</v>
      </c>
      <c r="B3" s="60" t="s">
        <v>63</v>
      </c>
      <c r="C3" s="59" t="s">
        <v>64</v>
      </c>
      <c r="D3" s="61" t="s">
        <v>65</v>
      </c>
      <c r="E3" s="61" t="s">
        <v>66</v>
      </c>
      <c r="F3" s="61" t="s">
        <v>67</v>
      </c>
      <c r="G3" s="62" t="s">
        <v>68</v>
      </c>
      <c r="H3" s="59" t="s">
        <v>69</v>
      </c>
      <c r="I3" s="59"/>
      <c r="J3" s="59"/>
      <c r="K3" s="59"/>
      <c r="L3" s="59"/>
      <c r="M3" s="59"/>
      <c r="O3" s="31" t="s">
        <v>70</v>
      </c>
      <c r="P3" s="31"/>
      <c r="Q3" s="31"/>
      <c r="R3" s="31"/>
      <c r="S3" s="31"/>
      <c r="T3" s="31"/>
      <c r="U3" s="31"/>
      <c r="V3" s="31"/>
      <c r="W3" s="31"/>
      <c r="X3" s="31"/>
      <c r="Y3" s="31"/>
      <c r="Z3" s="31"/>
      <c r="AA3" s="31"/>
      <c r="AB3" s="31"/>
      <c r="AC3" s="31"/>
      <c r="AD3" s="31"/>
      <c r="AE3" s="31"/>
      <c r="AF3" s="31"/>
      <c r="AG3" s="31"/>
    </row>
    <row r="4" spans="1:37" ht="43.5" customHeight="1" x14ac:dyDescent="0.25">
      <c r="A4" s="16" t="s">
        <v>71</v>
      </c>
      <c r="B4" s="17" t="s">
        <v>72</v>
      </c>
      <c r="C4" s="16" t="s">
        <v>73</v>
      </c>
      <c r="D4" s="16" t="s">
        <v>74</v>
      </c>
      <c r="E4" s="16" t="s">
        <v>75</v>
      </c>
      <c r="F4" s="48" t="s">
        <v>76</v>
      </c>
      <c r="G4" s="48" t="s">
        <v>77</v>
      </c>
      <c r="H4" s="16" t="s">
        <v>78</v>
      </c>
      <c r="I4" s="16" t="s">
        <v>79</v>
      </c>
      <c r="J4" s="104" t="s">
        <v>80</v>
      </c>
      <c r="K4" s="16" t="s">
        <v>81</v>
      </c>
      <c r="L4" s="16" t="s">
        <v>82</v>
      </c>
      <c r="M4" s="16" t="s">
        <v>83</v>
      </c>
      <c r="N4" s="16"/>
      <c r="O4" s="28" t="str">
        <f ca="1">IF(INDIRECT("'Lepingu lisa'!R"&amp;COLUMN()-10&amp;"C49",FALSE)="","",INDIRECT("'Lepingu lisa'!R"&amp;COLUMN()-12&amp;"C49",FALSE))</f>
        <v>Maksu- ja Tolliamet</v>
      </c>
      <c r="P4" s="28" t="str">
        <f t="shared" ref="P4:AG4" ca="1" si="0">IF(INDIRECT("'Lepingu lisa'!R"&amp;COLUMN()-10&amp;"C49",FALSE)="","",INDIRECT("'Lepingu lisa'!R"&amp;COLUMN()-12&amp;"C49",FALSE))</f>
        <v>Sotsiaalkindlustusamet</v>
      </c>
      <c r="Q4" s="28" t="str">
        <f t="shared" ca="1" si="0"/>
        <v>Põllumajandus- ja Toiduamet</v>
      </c>
      <c r="R4" s="28" t="str">
        <f t="shared" ca="1" si="0"/>
        <v>Keskkonnaamet</v>
      </c>
      <c r="S4" s="28" t="str">
        <f t="shared" ca="1" si="0"/>
        <v>Rahandusministeerium</v>
      </c>
      <c r="T4" s="28" t="str">
        <f t="shared" ca="1" si="0"/>
        <v>Maa-amet</v>
      </c>
      <c r="U4" s="28" t="str">
        <f t="shared" ca="1" si="0"/>
        <v>Sihtasutus Keskkonnainvesteeringute Keskus</v>
      </c>
      <c r="V4" s="28" t="str">
        <f t="shared" ca="1" si="0"/>
        <v>Eesti Rahvakultuuri Keskus</v>
      </c>
      <c r="W4" s="28" t="str">
        <f t="shared" ca="1" si="0"/>
        <v>Muinsuskaitseamet</v>
      </c>
      <c r="X4" s="28" t="str">
        <f t="shared" ca="1" si="0"/>
        <v>Tööinspektsioon</v>
      </c>
      <c r="Y4" s="28" t="str">
        <f t="shared" ca="1" si="0"/>
        <v>Põllumajanduse Registrite ja Informatsiooni Amet</v>
      </c>
      <c r="Z4" s="28" t="str">
        <f t="shared" ca="1" si="0"/>
        <v>Aktiivne vakantsus</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x14ac:dyDescent="0.25">
      <c r="A5" s="18" t="s">
        <v>84</v>
      </c>
      <c r="B5" s="19" t="s">
        <v>85</v>
      </c>
      <c r="C5" s="18" t="s">
        <v>86</v>
      </c>
      <c r="D5" s="18" t="s">
        <v>87</v>
      </c>
      <c r="E5" s="18" t="s">
        <v>88</v>
      </c>
      <c r="F5" s="49">
        <v>6.1</v>
      </c>
      <c r="G5" s="49">
        <v>6.1</v>
      </c>
      <c r="H5" s="18"/>
      <c r="I5" s="11" t="str">
        <f>LEFT(Tabel1[[#This Row],[Ruumi tüüp (TALO Tüüpruumide nimestik)]],2)</f>
        <v>83</v>
      </c>
      <c r="J5" s="22" t="s">
        <v>89</v>
      </c>
      <c r="K5" s="18"/>
      <c r="L5" s="11" t="str">
        <f>IFERROR(VLOOKUP(Tabel1[[#This Row],[Üürnik]],'Lepingu lisa'!$AW$3:$AX$22,2,FALSE),"")</f>
        <v/>
      </c>
      <c r="M5" s="11" t="str">
        <f>IFERROR(VLOOKUP(Tabel1[[#This Row],[Jaotus]],Tabelid!L:M,2,FALSE),"")</f>
        <v>BUILDING</v>
      </c>
      <c r="N5" s="11"/>
      <c r="O5" s="32"/>
      <c r="P5" s="32"/>
      <c r="Q5" s="32"/>
      <c r="R5" s="32"/>
      <c r="S5" s="32"/>
      <c r="T5" s="32"/>
      <c r="U5" s="32"/>
      <c r="V5" s="32"/>
      <c r="W5" s="32"/>
      <c r="X5" s="32"/>
      <c r="Y5" s="32"/>
      <c r="Z5" s="32"/>
      <c r="AA5" s="32"/>
      <c r="AB5" s="32"/>
      <c r="AC5" s="32"/>
      <c r="AD5" s="32"/>
      <c r="AE5" s="32"/>
      <c r="AF5" s="32"/>
      <c r="AG5" s="32"/>
    </row>
    <row r="6" spans="1:37" x14ac:dyDescent="0.25">
      <c r="A6" s="18" t="s">
        <v>84</v>
      </c>
      <c r="B6" s="19" t="s">
        <v>90</v>
      </c>
      <c r="C6" s="18" t="s">
        <v>86</v>
      </c>
      <c r="D6" s="18" t="s">
        <v>91</v>
      </c>
      <c r="E6" s="18" t="s">
        <v>92</v>
      </c>
      <c r="F6" s="49">
        <v>48.1</v>
      </c>
      <c r="G6" s="49">
        <v>47.6</v>
      </c>
      <c r="H6" s="18"/>
      <c r="I6" s="11" t="str">
        <f>LEFT(Tabel1[[#This Row],[Ruumi tüüp (TALO Tüüpruumide nimestik)]],2)</f>
        <v>91</v>
      </c>
      <c r="J6" s="22" t="s">
        <v>89</v>
      </c>
      <c r="K6" s="18"/>
      <c r="L6" s="11" t="str">
        <f>IFERROR(VLOOKUP(Tabel1[[#This Row],[Üürnik]],'Lepingu lisa'!$AW$3:$AX$22,2,FALSE),"")</f>
        <v/>
      </c>
      <c r="M6" s="11" t="str">
        <f>IFERROR(VLOOKUP(Tabel1[[#This Row],[Jaotus]],Tabelid!L:M,2,FALSE),"")</f>
        <v>BUILDING</v>
      </c>
      <c r="N6" s="11"/>
      <c r="O6" s="32"/>
      <c r="P6" s="32"/>
      <c r="Q6" s="32"/>
      <c r="R6" s="32"/>
      <c r="S6" s="32"/>
      <c r="T6" s="32"/>
      <c r="U6" s="32"/>
      <c r="V6" s="32"/>
      <c r="W6" s="32"/>
      <c r="X6" s="32"/>
      <c r="Y6" s="32"/>
      <c r="Z6" s="32"/>
      <c r="AA6" s="32"/>
      <c r="AB6" s="32"/>
      <c r="AC6" s="32"/>
      <c r="AD6" s="32"/>
      <c r="AE6" s="32"/>
      <c r="AF6" s="32"/>
      <c r="AG6" s="32"/>
    </row>
    <row r="7" spans="1:37" x14ac:dyDescent="0.25">
      <c r="A7" s="18" t="s">
        <v>84</v>
      </c>
      <c r="B7" s="19" t="s">
        <v>93</v>
      </c>
      <c r="C7" s="18" t="s">
        <v>94</v>
      </c>
      <c r="D7" s="18" t="s">
        <v>95</v>
      </c>
      <c r="E7" s="18" t="s">
        <v>96</v>
      </c>
      <c r="F7" s="49">
        <v>4.0999999999999996</v>
      </c>
      <c r="G7" s="49">
        <v>4.0999999999999996</v>
      </c>
      <c r="H7" s="18"/>
      <c r="I7" s="11" t="str">
        <f>LEFT(Tabel1[[#This Row],[Ruumi tüüp (TALO Tüüpruumide nimestik)]],2)</f>
        <v>92</v>
      </c>
      <c r="J7" s="22"/>
      <c r="K7" s="18"/>
      <c r="L7" s="11" t="str">
        <f>IFERROR(VLOOKUP(Tabel1[[#This Row],[Üürnik]],'Lepingu lisa'!$AW$3:$AX$22,2,FALSE),"")</f>
        <v/>
      </c>
      <c r="M7" s="11" t="str">
        <f>IFERROR(VLOOKUP(Tabel1[[#This Row],[Jaotus]],Tabelid!L:M,2,FALSE),"")</f>
        <v/>
      </c>
      <c r="N7" s="11"/>
      <c r="O7" s="32"/>
      <c r="P7" s="32"/>
      <c r="Q7" s="32"/>
      <c r="R7" s="32"/>
      <c r="S7" s="32"/>
      <c r="T7" s="32"/>
      <c r="U7" s="32"/>
      <c r="V7" s="32"/>
      <c r="W7" s="32"/>
      <c r="X7" s="32"/>
      <c r="Y7" s="32"/>
      <c r="Z7" s="32"/>
      <c r="AA7" s="32"/>
      <c r="AB7" s="32"/>
      <c r="AC7" s="32"/>
      <c r="AD7" s="32"/>
      <c r="AE7" s="32"/>
      <c r="AF7" s="32"/>
      <c r="AG7" s="32"/>
    </row>
    <row r="8" spans="1:37" x14ac:dyDescent="0.25">
      <c r="A8" s="18" t="s">
        <v>84</v>
      </c>
      <c r="B8" s="19" t="s">
        <v>97</v>
      </c>
      <c r="C8" s="18" t="s">
        <v>94</v>
      </c>
      <c r="D8" s="18" t="s">
        <v>98</v>
      </c>
      <c r="E8" s="18" t="s">
        <v>96</v>
      </c>
      <c r="F8" s="49">
        <v>9.3000000000000007</v>
      </c>
      <c r="G8" s="49">
        <v>9.3000000000000007</v>
      </c>
      <c r="H8" s="18"/>
      <c r="I8" s="11" t="str">
        <f>LEFT(Tabel1[[#This Row],[Ruumi tüüp (TALO Tüüpruumide nimestik)]],2)</f>
        <v>92</v>
      </c>
      <c r="J8" s="22"/>
      <c r="K8" s="18"/>
      <c r="L8" s="11" t="str">
        <f>IFERROR(VLOOKUP(Tabel1[[#This Row],[Üürnik]],'Lepingu lisa'!$AW$3:$AX$22,2,FALSE),"")</f>
        <v/>
      </c>
      <c r="M8" s="11" t="str">
        <f>IFERROR(VLOOKUP(Tabel1[[#This Row],[Jaotus]],Tabelid!L:M,2,FALSE),"")</f>
        <v/>
      </c>
      <c r="N8" s="11"/>
      <c r="O8" s="32"/>
      <c r="P8" s="32"/>
      <c r="Q8" s="32"/>
      <c r="R8" s="32"/>
      <c r="S8" s="32"/>
      <c r="T8" s="32"/>
      <c r="U8" s="32"/>
      <c r="V8" s="32"/>
      <c r="W8" s="32"/>
      <c r="X8" s="32"/>
      <c r="Y8" s="32"/>
      <c r="Z8" s="32"/>
      <c r="AA8" s="32"/>
      <c r="AB8" s="32"/>
      <c r="AC8" s="32"/>
      <c r="AD8" s="32"/>
      <c r="AE8" s="32"/>
      <c r="AF8" s="32"/>
      <c r="AG8" s="32"/>
    </row>
    <row r="9" spans="1:37" x14ac:dyDescent="0.25">
      <c r="A9" s="18" t="s">
        <v>84</v>
      </c>
      <c r="B9" s="19" t="s">
        <v>99</v>
      </c>
      <c r="C9" s="18" t="s">
        <v>86</v>
      </c>
      <c r="D9" s="18" t="s">
        <v>87</v>
      </c>
      <c r="E9" s="18" t="s">
        <v>88</v>
      </c>
      <c r="F9" s="49">
        <v>3.7</v>
      </c>
      <c r="G9" s="49">
        <v>3.7</v>
      </c>
      <c r="H9" s="18"/>
      <c r="I9" s="11" t="str">
        <f>LEFT(Tabel1[[#This Row],[Ruumi tüüp (TALO Tüüpruumide nimestik)]],2)</f>
        <v>83</v>
      </c>
      <c r="J9" s="22" t="s">
        <v>89</v>
      </c>
      <c r="K9" s="18"/>
      <c r="L9" s="11" t="str">
        <f>IFERROR(VLOOKUP(Tabel1[[#This Row],[Üürnik]],'Lepingu lisa'!$AW$3:$AX$22,2,FALSE),"")</f>
        <v/>
      </c>
      <c r="M9" s="11" t="str">
        <f>IFERROR(VLOOKUP(Tabel1[[#This Row],[Jaotus]],Tabelid!L:M,2,FALSE),"")</f>
        <v>BUILDING</v>
      </c>
      <c r="N9" s="11"/>
      <c r="O9" s="32"/>
      <c r="P9" s="32"/>
      <c r="Q9" s="32"/>
      <c r="R9" s="32"/>
      <c r="S9" s="32"/>
      <c r="T9" s="32"/>
      <c r="U9" s="32"/>
      <c r="V9" s="32"/>
      <c r="W9" s="32"/>
      <c r="X9" s="32"/>
      <c r="Y9" s="32"/>
      <c r="Z9" s="32"/>
      <c r="AA9" s="32"/>
      <c r="AB9" s="32"/>
      <c r="AC9" s="32"/>
      <c r="AD9" s="32"/>
      <c r="AE9" s="32"/>
      <c r="AF9" s="32"/>
      <c r="AG9" s="32"/>
    </row>
    <row r="10" spans="1:37" x14ac:dyDescent="0.25">
      <c r="A10" s="18" t="s">
        <v>84</v>
      </c>
      <c r="B10" s="19" t="s">
        <v>100</v>
      </c>
      <c r="C10" s="18" t="s">
        <v>101</v>
      </c>
      <c r="D10" s="18" t="s">
        <v>102</v>
      </c>
      <c r="E10" s="18" t="s">
        <v>103</v>
      </c>
      <c r="F10" s="49">
        <v>2.1</v>
      </c>
      <c r="G10" s="49">
        <v>2.1</v>
      </c>
      <c r="H10" s="18"/>
      <c r="I10" s="11" t="str">
        <f>LEFT(Tabel1[[#This Row],[Ruumi tüüp (TALO Tüüpruumide nimestik)]],2)</f>
        <v>94</v>
      </c>
      <c r="J10" s="22"/>
      <c r="K10" s="18"/>
      <c r="L10" s="11" t="str">
        <f>IFERROR(VLOOKUP(Tabel1[[#This Row],[Üürnik]],'Lepingu lisa'!$AW$3:$AX$22,2,FALSE),"")</f>
        <v/>
      </c>
      <c r="M10" s="11" t="str">
        <f>IFERROR(VLOOKUP(Tabel1[[#This Row],[Jaotus]],Tabelid!L:M,2,FALSE),"")</f>
        <v/>
      </c>
      <c r="N10" s="11"/>
      <c r="O10" s="32"/>
      <c r="P10" s="32"/>
      <c r="Q10" s="32"/>
      <c r="R10" s="32"/>
      <c r="S10" s="32"/>
      <c r="T10" s="32"/>
      <c r="U10" s="32"/>
      <c r="V10" s="32"/>
      <c r="W10" s="32"/>
      <c r="X10" s="32"/>
      <c r="Y10" s="32"/>
      <c r="Z10" s="32"/>
      <c r="AA10" s="32"/>
      <c r="AB10" s="32"/>
      <c r="AC10" s="32"/>
      <c r="AD10" s="32"/>
      <c r="AE10" s="32"/>
      <c r="AF10" s="32"/>
      <c r="AG10" s="32"/>
    </row>
    <row r="11" spans="1:37" x14ac:dyDescent="0.25">
      <c r="A11" s="18" t="s">
        <v>84</v>
      </c>
      <c r="B11" s="19" t="s">
        <v>104</v>
      </c>
      <c r="C11" s="18" t="s">
        <v>86</v>
      </c>
      <c r="D11" s="18" t="s">
        <v>105</v>
      </c>
      <c r="E11" s="18" t="s">
        <v>106</v>
      </c>
      <c r="F11" s="49">
        <v>7.5</v>
      </c>
      <c r="G11" s="49">
        <v>6.9</v>
      </c>
      <c r="H11" s="18"/>
      <c r="I11" s="11" t="str">
        <f>LEFT(Tabel1[[#This Row],[Ruumi tüüp (TALO Tüüpruumide nimestik)]],2)</f>
        <v>73</v>
      </c>
      <c r="J11" s="22" t="s">
        <v>89</v>
      </c>
      <c r="K11" s="18"/>
      <c r="L11" s="11" t="str">
        <f>IFERROR(VLOOKUP(Tabel1[[#This Row],[Üürnik]],'Lepingu lisa'!$AW$3:$AX$22,2,FALSE),"")</f>
        <v/>
      </c>
      <c r="M11" s="11" t="str">
        <f>IFERROR(VLOOKUP(Tabel1[[#This Row],[Jaotus]],Tabelid!L:M,2,FALSE),"")</f>
        <v>BUILDING</v>
      </c>
      <c r="N11" s="11"/>
      <c r="O11" s="32"/>
      <c r="P11" s="32"/>
      <c r="Q11" s="32"/>
      <c r="R11" s="32"/>
      <c r="S11" s="32"/>
      <c r="T11" s="32"/>
      <c r="U11" s="32"/>
      <c r="V11" s="32"/>
      <c r="W11" s="32"/>
      <c r="X11" s="32"/>
      <c r="Y11" s="32"/>
      <c r="Z11" s="32"/>
      <c r="AA11" s="32"/>
      <c r="AB11" s="32"/>
      <c r="AC11" s="32"/>
      <c r="AD11" s="32"/>
      <c r="AE11" s="32"/>
      <c r="AF11" s="32"/>
      <c r="AG11" s="32"/>
    </row>
    <row r="12" spans="1:37" x14ac:dyDescent="0.25">
      <c r="A12" s="18" t="s">
        <v>84</v>
      </c>
      <c r="B12" s="19" t="s">
        <v>107</v>
      </c>
      <c r="C12" s="18" t="s">
        <v>86</v>
      </c>
      <c r="D12" s="18" t="s">
        <v>108</v>
      </c>
      <c r="E12" s="18" t="s">
        <v>92</v>
      </c>
      <c r="F12" s="49">
        <v>18.399999999999999</v>
      </c>
      <c r="G12" s="49">
        <v>17.399999999999999</v>
      </c>
      <c r="H12" s="18"/>
      <c r="I12" s="11" t="str">
        <f>LEFT(Tabel1[[#This Row],[Ruumi tüüp (TALO Tüüpruumide nimestik)]],2)</f>
        <v>91</v>
      </c>
      <c r="J12" s="22" t="s">
        <v>89</v>
      </c>
      <c r="K12" s="18"/>
      <c r="L12" s="11" t="str">
        <f>IFERROR(VLOOKUP(Tabel1[[#This Row],[Üürnik]],'Lepingu lisa'!$AW$3:$AX$22,2,FALSE),"")</f>
        <v/>
      </c>
      <c r="M12" s="11" t="str">
        <f>IFERROR(VLOOKUP(Tabel1[[#This Row],[Jaotus]],Tabelid!L:M,2,FALSE),"")</f>
        <v>BUILDING</v>
      </c>
      <c r="N12" s="11"/>
      <c r="O12" s="32"/>
      <c r="P12" s="32"/>
      <c r="Q12" s="32"/>
      <c r="R12" s="32"/>
      <c r="S12" s="32"/>
      <c r="T12" s="32"/>
      <c r="U12" s="32"/>
      <c r="V12" s="32"/>
      <c r="W12" s="32"/>
      <c r="X12" s="32"/>
      <c r="Y12" s="32"/>
      <c r="Z12" s="32"/>
      <c r="AA12" s="32"/>
      <c r="AB12" s="32"/>
      <c r="AC12" s="32"/>
      <c r="AD12" s="32"/>
      <c r="AE12" s="32"/>
      <c r="AF12" s="32"/>
      <c r="AG12" s="32"/>
    </row>
    <row r="13" spans="1:37" x14ac:dyDescent="0.25">
      <c r="A13" s="18" t="s">
        <v>84</v>
      </c>
      <c r="B13" s="19" t="s">
        <v>109</v>
      </c>
      <c r="C13" s="18" t="s">
        <v>86</v>
      </c>
      <c r="D13" s="18" t="s">
        <v>105</v>
      </c>
      <c r="E13" s="18" t="s">
        <v>106</v>
      </c>
      <c r="F13" s="49">
        <v>1.7</v>
      </c>
      <c r="G13" s="49">
        <v>1.6</v>
      </c>
      <c r="H13" s="18"/>
      <c r="I13" s="11" t="str">
        <f>LEFT(Tabel1[[#This Row],[Ruumi tüüp (TALO Tüüpruumide nimestik)]],2)</f>
        <v>73</v>
      </c>
      <c r="J13" s="22" t="s">
        <v>89</v>
      </c>
      <c r="K13" s="18"/>
      <c r="L13" s="11" t="str">
        <f>IFERROR(VLOOKUP(Tabel1[[#This Row],[Üürnik]],'Lepingu lisa'!$AW$3:$AX$22,2,FALSE),"")</f>
        <v/>
      </c>
      <c r="M13" s="11" t="str">
        <f>IFERROR(VLOOKUP(Tabel1[[#This Row],[Jaotus]],Tabelid!L:M,2,FALSE),"")</f>
        <v>BUILDING</v>
      </c>
      <c r="N13" s="11"/>
      <c r="O13" s="32"/>
      <c r="P13" s="32"/>
      <c r="Q13" s="32"/>
      <c r="R13" s="32"/>
      <c r="S13" s="32"/>
      <c r="T13" s="32"/>
      <c r="U13" s="32"/>
      <c r="V13" s="32"/>
      <c r="W13" s="32"/>
      <c r="X13" s="32"/>
      <c r="Y13" s="32"/>
      <c r="Z13" s="32"/>
      <c r="AA13" s="32"/>
      <c r="AB13" s="32"/>
      <c r="AC13" s="32"/>
      <c r="AD13" s="32"/>
      <c r="AE13" s="32"/>
      <c r="AF13" s="32"/>
      <c r="AG13" s="32"/>
    </row>
    <row r="14" spans="1:37" x14ac:dyDescent="0.25">
      <c r="A14" s="18" t="s">
        <v>84</v>
      </c>
      <c r="B14" s="19" t="s">
        <v>110</v>
      </c>
      <c r="C14" s="18" t="s">
        <v>86</v>
      </c>
      <c r="D14" s="18" t="s">
        <v>111</v>
      </c>
      <c r="E14" s="18" t="s">
        <v>112</v>
      </c>
      <c r="F14" s="49">
        <v>11.8</v>
      </c>
      <c r="G14" s="49">
        <v>11.3</v>
      </c>
      <c r="H14" s="18"/>
      <c r="I14" s="11" t="str">
        <f>LEFT(Tabel1[[#This Row],[Ruumi tüüp (TALO Tüüpruumide nimestik)]],2)</f>
        <v>71</v>
      </c>
      <c r="J14" s="22" t="s">
        <v>89</v>
      </c>
      <c r="K14" s="18"/>
      <c r="L14" s="11" t="str">
        <f>IFERROR(VLOOKUP(Tabel1[[#This Row],[Üürnik]],'Lepingu lisa'!$AW$3:$AX$22,2,FALSE),"")</f>
        <v/>
      </c>
      <c r="M14" s="11" t="str">
        <f>IFERROR(VLOOKUP(Tabel1[[#This Row],[Jaotus]],Tabelid!L:M,2,FALSE),"")</f>
        <v>BUILDING</v>
      </c>
      <c r="N14" s="11"/>
      <c r="O14" s="32"/>
      <c r="P14" s="32"/>
      <c r="Q14" s="32"/>
      <c r="R14" s="32"/>
      <c r="S14" s="32"/>
      <c r="T14" s="32"/>
      <c r="U14" s="32"/>
      <c r="V14" s="32"/>
      <c r="W14" s="32"/>
      <c r="X14" s="32"/>
      <c r="Y14" s="32"/>
      <c r="Z14" s="32"/>
      <c r="AA14" s="32"/>
      <c r="AB14" s="32"/>
      <c r="AC14" s="32"/>
      <c r="AD14" s="32"/>
      <c r="AE14" s="32"/>
      <c r="AF14" s="32"/>
      <c r="AG14" s="32"/>
    </row>
    <row r="15" spans="1:37" x14ac:dyDescent="0.25">
      <c r="A15" s="18" t="s">
        <v>84</v>
      </c>
      <c r="B15" s="19" t="s">
        <v>113</v>
      </c>
      <c r="C15" s="18" t="s">
        <v>86</v>
      </c>
      <c r="D15" s="18" t="s">
        <v>114</v>
      </c>
      <c r="E15" s="18" t="s">
        <v>115</v>
      </c>
      <c r="F15" s="49">
        <v>6.5</v>
      </c>
      <c r="G15" s="49">
        <v>6</v>
      </c>
      <c r="H15" s="18"/>
      <c r="I15" s="11" t="str">
        <f>LEFT(Tabel1[[#This Row],[Ruumi tüüp (TALO Tüüpruumide nimestik)]],2)</f>
        <v>86</v>
      </c>
      <c r="J15" s="22" t="s">
        <v>89</v>
      </c>
      <c r="K15" s="18"/>
      <c r="L15" s="11" t="str">
        <f>IFERROR(VLOOKUP(Tabel1[[#This Row],[Üürnik]],'Lepingu lisa'!$AW$3:$AX$22,2,FALSE),"")</f>
        <v/>
      </c>
      <c r="M15" s="11" t="str">
        <f>IFERROR(VLOOKUP(Tabel1[[#This Row],[Jaotus]],Tabelid!L:M,2,FALSE),"")</f>
        <v>BUILDING</v>
      </c>
      <c r="N15" s="11"/>
      <c r="O15" s="32"/>
      <c r="P15" s="32"/>
      <c r="Q15" s="32"/>
      <c r="R15" s="32"/>
      <c r="S15" s="32"/>
      <c r="T15" s="32"/>
      <c r="U15" s="32"/>
      <c r="V15" s="32"/>
      <c r="W15" s="32"/>
      <c r="X15" s="32"/>
      <c r="Y15" s="32"/>
      <c r="Z15" s="32"/>
      <c r="AA15" s="32"/>
      <c r="AB15" s="32"/>
      <c r="AC15" s="32"/>
      <c r="AD15" s="32"/>
      <c r="AE15" s="32"/>
      <c r="AF15" s="32"/>
      <c r="AG15" s="32"/>
    </row>
    <row r="16" spans="1:37" x14ac:dyDescent="0.25">
      <c r="A16" s="18" t="s">
        <v>84</v>
      </c>
      <c r="B16" s="19" t="s">
        <v>116</v>
      </c>
      <c r="C16" s="18" t="s">
        <v>86</v>
      </c>
      <c r="D16" s="18" t="s">
        <v>117</v>
      </c>
      <c r="E16" s="18" t="s">
        <v>118</v>
      </c>
      <c r="F16" s="49">
        <v>4.0999999999999996</v>
      </c>
      <c r="G16" s="49">
        <v>3.5</v>
      </c>
      <c r="H16" s="18"/>
      <c r="I16" s="11" t="str">
        <f>LEFT(Tabel1[[#This Row],[Ruumi tüüp (TALO Tüüpruumide nimestik)]],2)</f>
        <v>72</v>
      </c>
      <c r="J16" s="22" t="s">
        <v>89</v>
      </c>
      <c r="K16" s="18"/>
      <c r="L16" s="11" t="str">
        <f>IFERROR(VLOOKUP(Tabel1[[#This Row],[Üürnik]],'Lepingu lisa'!$AW$3:$AX$22,2,FALSE),"")</f>
        <v/>
      </c>
      <c r="M16" s="11" t="str">
        <f>IFERROR(VLOOKUP(Tabel1[[#This Row],[Jaotus]],Tabelid!L:M,2,FALSE),"")</f>
        <v>BUILDING</v>
      </c>
      <c r="N16" s="11"/>
      <c r="O16" s="32"/>
      <c r="P16" s="32"/>
      <c r="Q16" s="32"/>
      <c r="R16" s="32"/>
      <c r="S16" s="32"/>
      <c r="T16" s="32"/>
      <c r="U16" s="32"/>
      <c r="V16" s="32"/>
      <c r="W16" s="32"/>
      <c r="X16" s="32"/>
      <c r="Y16" s="32"/>
      <c r="Z16" s="32"/>
      <c r="AA16" s="32"/>
      <c r="AB16" s="32"/>
      <c r="AC16" s="32"/>
      <c r="AD16" s="32"/>
      <c r="AE16" s="32"/>
      <c r="AF16" s="32"/>
      <c r="AG16" s="32"/>
    </row>
    <row r="17" spans="1:33" x14ac:dyDescent="0.25">
      <c r="A17" s="18" t="s">
        <v>84</v>
      </c>
      <c r="B17" s="19" t="s">
        <v>119</v>
      </c>
      <c r="C17" s="18" t="s">
        <v>86</v>
      </c>
      <c r="D17" s="18" t="s">
        <v>111</v>
      </c>
      <c r="E17" s="18" t="s">
        <v>112</v>
      </c>
      <c r="F17" s="49">
        <v>13.4</v>
      </c>
      <c r="G17" s="49">
        <v>12.6</v>
      </c>
      <c r="H17" s="18"/>
      <c r="I17" s="11" t="str">
        <f>LEFT(Tabel1[[#This Row],[Ruumi tüüp (TALO Tüüpruumide nimestik)]],2)</f>
        <v>71</v>
      </c>
      <c r="J17" s="22" t="s">
        <v>89</v>
      </c>
      <c r="K17" s="18"/>
      <c r="L17" s="11" t="str">
        <f>IFERROR(VLOOKUP(Tabel1[[#This Row],[Üürnik]],'Lepingu lisa'!$AW$3:$AX$22,2,FALSE),"")</f>
        <v/>
      </c>
      <c r="M17" s="11" t="str">
        <f>IFERROR(VLOOKUP(Tabel1[[#This Row],[Jaotus]],Tabelid!L:M,2,FALSE),"")</f>
        <v>BUILDING</v>
      </c>
      <c r="N17" s="11"/>
      <c r="O17" s="32"/>
      <c r="P17" s="32"/>
      <c r="Q17" s="32"/>
      <c r="R17" s="32"/>
      <c r="S17" s="32"/>
      <c r="T17" s="32"/>
      <c r="U17" s="32"/>
      <c r="V17" s="32"/>
      <c r="W17" s="32"/>
      <c r="X17" s="32"/>
      <c r="Y17" s="32"/>
      <c r="Z17" s="32"/>
      <c r="AA17" s="32"/>
      <c r="AB17" s="32"/>
      <c r="AC17" s="32"/>
      <c r="AD17" s="32"/>
      <c r="AE17" s="32"/>
      <c r="AF17" s="32"/>
      <c r="AG17" s="32"/>
    </row>
    <row r="18" spans="1:33" x14ac:dyDescent="0.25">
      <c r="A18" s="18" t="s">
        <v>84</v>
      </c>
      <c r="B18" s="19" t="s">
        <v>120</v>
      </c>
      <c r="C18" s="18" t="s">
        <v>86</v>
      </c>
      <c r="D18" s="18" t="s">
        <v>117</v>
      </c>
      <c r="E18" s="18" t="s">
        <v>118</v>
      </c>
      <c r="F18" s="49">
        <v>4.3</v>
      </c>
      <c r="G18" s="49">
        <v>3.7</v>
      </c>
      <c r="H18" s="18"/>
      <c r="I18" s="11" t="str">
        <f>LEFT(Tabel1[[#This Row],[Ruumi tüüp (TALO Tüüpruumide nimestik)]],2)</f>
        <v>72</v>
      </c>
      <c r="J18" s="22" t="s">
        <v>89</v>
      </c>
      <c r="K18" s="18"/>
      <c r="L18" s="11" t="str">
        <f>IFERROR(VLOOKUP(Tabel1[[#This Row],[Üürnik]],'Lepingu lisa'!$AW$3:$AX$22,2,FALSE),"")</f>
        <v/>
      </c>
      <c r="M18" s="11" t="str">
        <f>IFERROR(VLOOKUP(Tabel1[[#This Row],[Jaotus]],Tabelid!L:M,2,FALSE),"")</f>
        <v>BUILDING</v>
      </c>
      <c r="N18" s="11"/>
      <c r="O18" s="32"/>
      <c r="P18" s="32"/>
      <c r="Q18" s="32"/>
      <c r="R18" s="32"/>
      <c r="S18" s="32"/>
      <c r="T18" s="32"/>
      <c r="U18" s="32"/>
      <c r="V18" s="32"/>
      <c r="W18" s="32"/>
      <c r="X18" s="32"/>
      <c r="Y18" s="32"/>
      <c r="Z18" s="32"/>
      <c r="AA18" s="32"/>
      <c r="AB18" s="32"/>
      <c r="AC18" s="32"/>
      <c r="AD18" s="32"/>
      <c r="AE18" s="32"/>
      <c r="AF18" s="32"/>
      <c r="AG18" s="32"/>
    </row>
    <row r="19" spans="1:33" x14ac:dyDescent="0.25">
      <c r="A19" s="18" t="s">
        <v>84</v>
      </c>
      <c r="B19" s="19" t="s">
        <v>121</v>
      </c>
      <c r="C19" s="18" t="s">
        <v>86</v>
      </c>
      <c r="D19" s="18" t="s">
        <v>87</v>
      </c>
      <c r="E19" s="18" t="s">
        <v>88</v>
      </c>
      <c r="F19" s="49">
        <v>4.5</v>
      </c>
      <c r="G19" s="49">
        <v>4.0999999999999996</v>
      </c>
      <c r="H19" s="18"/>
      <c r="I19" s="11" t="str">
        <f>LEFT(Tabel1[[#This Row],[Ruumi tüüp (TALO Tüüpruumide nimestik)]],2)</f>
        <v>83</v>
      </c>
      <c r="J19" s="22" t="s">
        <v>89</v>
      </c>
      <c r="K19" s="18"/>
      <c r="L19" s="11" t="str">
        <f>IFERROR(VLOOKUP(Tabel1[[#This Row],[Üürnik]],'Lepingu lisa'!$AW$3:$AX$22,2,FALSE),"")</f>
        <v/>
      </c>
      <c r="M19" s="11" t="str">
        <f>IFERROR(VLOOKUP(Tabel1[[#This Row],[Jaotus]],Tabelid!L:M,2,FALSE),"")</f>
        <v>BUILDING</v>
      </c>
      <c r="N19" s="11"/>
      <c r="O19" s="32"/>
      <c r="P19" s="32"/>
      <c r="Q19" s="32"/>
      <c r="R19" s="32"/>
      <c r="S19" s="32"/>
      <c r="T19" s="32"/>
      <c r="U19" s="32"/>
      <c r="V19" s="32"/>
      <c r="W19" s="32"/>
      <c r="X19" s="32"/>
      <c r="Y19" s="32"/>
      <c r="Z19" s="32"/>
      <c r="AA19" s="32"/>
      <c r="AB19" s="32"/>
      <c r="AC19" s="32"/>
      <c r="AD19" s="32"/>
      <c r="AE19" s="32"/>
      <c r="AF19" s="32"/>
      <c r="AG19" s="32"/>
    </row>
    <row r="20" spans="1:33" x14ac:dyDescent="0.25">
      <c r="A20" s="18" t="s">
        <v>84</v>
      </c>
      <c r="B20" s="19" t="s">
        <v>122</v>
      </c>
      <c r="C20" s="18" t="s">
        <v>86</v>
      </c>
      <c r="D20" s="18" t="s">
        <v>108</v>
      </c>
      <c r="E20" s="18" t="s">
        <v>92</v>
      </c>
      <c r="F20" s="49">
        <v>8.8000000000000007</v>
      </c>
      <c r="G20" s="49">
        <v>8.5</v>
      </c>
      <c r="H20" s="18"/>
      <c r="I20" s="11" t="str">
        <f>LEFT(Tabel1[[#This Row],[Ruumi tüüp (TALO Tüüpruumide nimestik)]],2)</f>
        <v>91</v>
      </c>
      <c r="J20" s="22" t="s">
        <v>89</v>
      </c>
      <c r="K20" s="18"/>
      <c r="L20" s="11" t="str">
        <f>IFERROR(VLOOKUP(Tabel1[[#This Row],[Üürnik]],'Lepingu lisa'!$AW$3:$AX$22,2,FALSE),"")</f>
        <v/>
      </c>
      <c r="M20" s="11" t="str">
        <f>IFERROR(VLOOKUP(Tabel1[[#This Row],[Jaotus]],Tabelid!L:M,2,FALSE),"")</f>
        <v>BUILDING</v>
      </c>
      <c r="N20" s="11"/>
      <c r="O20" s="32"/>
      <c r="P20" s="32"/>
      <c r="Q20" s="32"/>
      <c r="R20" s="32"/>
      <c r="S20" s="32"/>
      <c r="T20" s="32"/>
      <c r="U20" s="32"/>
      <c r="V20" s="32"/>
      <c r="W20" s="32"/>
      <c r="X20" s="32"/>
      <c r="Y20" s="32"/>
      <c r="Z20" s="32"/>
      <c r="AA20" s="32"/>
      <c r="AB20" s="32"/>
      <c r="AC20" s="32"/>
      <c r="AD20" s="32"/>
      <c r="AE20" s="32"/>
      <c r="AF20" s="32"/>
      <c r="AG20" s="32"/>
    </row>
    <row r="21" spans="1:33" x14ac:dyDescent="0.25">
      <c r="A21" s="18" t="s">
        <v>84</v>
      </c>
      <c r="B21" s="19" t="s">
        <v>123</v>
      </c>
      <c r="C21" s="18" t="s">
        <v>86</v>
      </c>
      <c r="D21" s="18" t="s">
        <v>124</v>
      </c>
      <c r="E21" s="18" t="s">
        <v>125</v>
      </c>
      <c r="F21" s="49">
        <v>1.5</v>
      </c>
      <c r="G21" s="49">
        <v>1.3</v>
      </c>
      <c r="H21" s="18"/>
      <c r="I21" s="11" t="str">
        <f>LEFT(Tabel1[[#This Row],[Ruumi tüüp (TALO Tüüpruumide nimestik)]],2)</f>
        <v>23</v>
      </c>
      <c r="J21" s="22" t="s">
        <v>126</v>
      </c>
      <c r="K21" s="18"/>
      <c r="L21" s="11" t="str">
        <f>IFERROR(VLOOKUP(Tabel1[[#This Row],[Üürnik]],'Lepingu lisa'!$AW$3:$AX$22,2,FALSE),"")</f>
        <v/>
      </c>
      <c r="M21" s="11" t="str">
        <f>IFERROR(VLOOKUP(Tabel1[[#This Row],[Jaotus]],Tabelid!L:M,2,FALSE),"")</f>
        <v>FLOOR</v>
      </c>
      <c r="N21" s="11"/>
      <c r="O21" s="32"/>
      <c r="P21" s="32"/>
      <c r="Q21" s="32"/>
      <c r="R21" s="32"/>
      <c r="S21" s="32"/>
      <c r="T21" s="32"/>
      <c r="U21" s="32"/>
      <c r="V21" s="32"/>
      <c r="W21" s="32"/>
      <c r="X21" s="32"/>
      <c r="Y21" s="32"/>
      <c r="Z21" s="32"/>
      <c r="AA21" s="32"/>
      <c r="AB21" s="32"/>
      <c r="AC21" s="32"/>
      <c r="AD21" s="32"/>
      <c r="AE21" s="32"/>
      <c r="AF21" s="32"/>
      <c r="AG21" s="32"/>
    </row>
    <row r="22" spans="1:33" x14ac:dyDescent="0.25">
      <c r="A22" s="18" t="s">
        <v>84</v>
      </c>
      <c r="B22" s="19" t="s">
        <v>127</v>
      </c>
      <c r="C22" s="18" t="s">
        <v>86</v>
      </c>
      <c r="D22" s="18" t="s">
        <v>128</v>
      </c>
      <c r="E22" s="18" t="s">
        <v>129</v>
      </c>
      <c r="F22" s="49">
        <v>38.799999999999997</v>
      </c>
      <c r="G22" s="49">
        <v>37.799999999999997</v>
      </c>
      <c r="H22" s="18"/>
      <c r="I22" s="11" t="str">
        <f>LEFT(Tabel1[[#This Row],[Ruumi tüüp (TALO Tüüpruumide nimestik)]],2)</f>
        <v>21</v>
      </c>
      <c r="J22" s="22" t="s">
        <v>130</v>
      </c>
      <c r="K22" s="18" t="s">
        <v>131</v>
      </c>
      <c r="L22" s="11" t="str">
        <f>IFERROR(VLOOKUP(Tabel1[[#This Row],[Üürnik]],'Lepingu lisa'!$AW$3:$AX$22,2,FALSE),"")</f>
        <v/>
      </c>
      <c r="M22" s="11" t="str">
        <f>IFERROR(VLOOKUP(Tabel1[[#This Row],[Jaotus]],Tabelid!L:M,2,FALSE),"")</f>
        <v>NONE</v>
      </c>
      <c r="N22" s="11"/>
      <c r="O22" s="32"/>
      <c r="P22" s="32"/>
      <c r="Q22" s="32"/>
      <c r="R22" s="32"/>
      <c r="S22" s="32"/>
      <c r="T22" s="32"/>
      <c r="U22" s="32"/>
      <c r="V22" s="32"/>
      <c r="W22" s="32"/>
      <c r="X22" s="32"/>
      <c r="Y22" s="32"/>
      <c r="Z22" s="32"/>
      <c r="AA22" s="32"/>
      <c r="AB22" s="32"/>
      <c r="AC22" s="32"/>
      <c r="AD22" s="32"/>
      <c r="AE22" s="32"/>
      <c r="AF22" s="32"/>
      <c r="AG22" s="32"/>
    </row>
    <row r="23" spans="1:33" x14ac:dyDescent="0.25">
      <c r="A23" s="18" t="s">
        <v>84</v>
      </c>
      <c r="B23" s="19" t="s">
        <v>132</v>
      </c>
      <c r="C23" s="18" t="s">
        <v>86</v>
      </c>
      <c r="D23" s="18" t="s">
        <v>128</v>
      </c>
      <c r="E23" s="18" t="s">
        <v>129</v>
      </c>
      <c r="F23" s="49">
        <v>18.100000000000001</v>
      </c>
      <c r="G23" s="49">
        <v>17.600000000000001</v>
      </c>
      <c r="H23" s="18" t="s">
        <v>133</v>
      </c>
      <c r="I23" s="11" t="str">
        <f>LEFT(Tabel1[[#This Row],[Ruumi tüüp (TALO Tüüpruumide nimestik)]],2)</f>
        <v>21</v>
      </c>
      <c r="J23" s="22" t="s">
        <v>130</v>
      </c>
      <c r="K23" s="18" t="s">
        <v>134</v>
      </c>
      <c r="L23" s="11" t="str">
        <f>IFERROR(VLOOKUP(Tabel1[[#This Row],[Üürnik]],'Lepingu lisa'!$AW$3:$AX$22,2,FALSE),"")</f>
        <v/>
      </c>
      <c r="M23" s="11" t="str">
        <f>IFERROR(VLOOKUP(Tabel1[[#This Row],[Jaotus]],Tabelid!L:M,2,FALSE),"")</f>
        <v>NONE</v>
      </c>
      <c r="N23" s="11"/>
      <c r="O23" s="32"/>
      <c r="P23" s="32"/>
      <c r="Q23" s="32"/>
      <c r="R23" s="32"/>
      <c r="S23" s="32"/>
      <c r="T23" s="32"/>
      <c r="U23" s="32"/>
      <c r="V23" s="32"/>
      <c r="W23" s="32"/>
      <c r="X23" s="32"/>
      <c r="Y23" s="32"/>
      <c r="Z23" s="32"/>
      <c r="AA23" s="32"/>
      <c r="AB23" s="32"/>
      <c r="AC23" s="32"/>
      <c r="AD23" s="32"/>
      <c r="AE23" s="32"/>
      <c r="AF23" s="32"/>
      <c r="AG23" s="32"/>
    </row>
    <row r="24" spans="1:33" x14ac:dyDescent="0.25">
      <c r="A24" s="18" t="s">
        <v>84</v>
      </c>
      <c r="B24" s="19" t="s">
        <v>135</v>
      </c>
      <c r="C24" s="18" t="s">
        <v>86</v>
      </c>
      <c r="D24" s="18" t="s">
        <v>136</v>
      </c>
      <c r="E24" s="18" t="s">
        <v>137</v>
      </c>
      <c r="F24" s="49">
        <v>27.6</v>
      </c>
      <c r="G24" s="49">
        <v>26.7</v>
      </c>
      <c r="H24" s="18"/>
      <c r="I24" s="11" t="str">
        <f>LEFT(Tabel1[[#This Row],[Ruumi tüüp (TALO Tüüpruumide nimestik)]],2)</f>
        <v>84</v>
      </c>
      <c r="J24" s="22" t="s">
        <v>89</v>
      </c>
      <c r="K24" s="18"/>
      <c r="L24" s="11" t="str">
        <f>IFERROR(VLOOKUP(Tabel1[[#This Row],[Üürnik]],'Lepingu lisa'!$AW$3:$AX$22,2,FALSE),"")</f>
        <v/>
      </c>
      <c r="M24" s="11" t="str">
        <f>IFERROR(VLOOKUP(Tabel1[[#This Row],[Jaotus]],Tabelid!L:M,2,FALSE),"")</f>
        <v>BUILDING</v>
      </c>
      <c r="N24" s="11"/>
      <c r="O24" s="32"/>
      <c r="P24" s="32"/>
      <c r="Q24" s="32"/>
      <c r="R24" s="32"/>
      <c r="S24" s="32"/>
      <c r="T24" s="32"/>
      <c r="U24" s="32"/>
      <c r="V24" s="32"/>
      <c r="W24" s="32"/>
      <c r="X24" s="32"/>
      <c r="Y24" s="32"/>
      <c r="Z24" s="32"/>
      <c r="AA24" s="32"/>
      <c r="AB24" s="32"/>
      <c r="AC24" s="32"/>
      <c r="AD24" s="32"/>
      <c r="AE24" s="32"/>
      <c r="AF24" s="32"/>
      <c r="AG24" s="32"/>
    </row>
    <row r="25" spans="1:33" x14ac:dyDescent="0.25">
      <c r="A25" s="18" t="s">
        <v>84</v>
      </c>
      <c r="B25" s="19" t="s">
        <v>138</v>
      </c>
      <c r="C25" s="18" t="s">
        <v>86</v>
      </c>
      <c r="D25" s="18" t="s">
        <v>136</v>
      </c>
      <c r="E25" s="18" t="s">
        <v>137</v>
      </c>
      <c r="F25" s="49">
        <v>52.8</v>
      </c>
      <c r="G25" s="49">
        <v>52.6</v>
      </c>
      <c r="H25" s="18" t="s">
        <v>139</v>
      </c>
      <c r="I25" s="11" t="str">
        <f>LEFT(Tabel1[[#This Row],[Ruumi tüüp (TALO Tüüpruumide nimestik)]],2)</f>
        <v>84</v>
      </c>
      <c r="J25" s="22" t="s">
        <v>140</v>
      </c>
      <c r="K25" s="18"/>
      <c r="L25" s="11" t="str">
        <f>IFERROR(VLOOKUP(Tabel1[[#This Row],[Üürnik]],'Lepingu lisa'!$AW$3:$AX$22,2,FALSE),"")</f>
        <v/>
      </c>
      <c r="M25" s="11" t="str">
        <f>IFERROR(VLOOKUP(Tabel1[[#This Row],[Jaotus]],Tabelid!L:M,2,FALSE),"")</f>
        <v>MUU_OTHER</v>
      </c>
      <c r="N25" s="11"/>
      <c r="O25" s="32">
        <v>1</v>
      </c>
      <c r="P25" s="32">
        <v>1</v>
      </c>
      <c r="Q25" s="32">
        <v>0</v>
      </c>
      <c r="R25" s="32">
        <v>0</v>
      </c>
      <c r="S25" s="32">
        <v>0</v>
      </c>
      <c r="T25" s="32">
        <v>0</v>
      </c>
      <c r="U25" s="32">
        <v>0</v>
      </c>
      <c r="V25" s="32">
        <v>0</v>
      </c>
      <c r="W25" s="32">
        <v>0</v>
      </c>
      <c r="X25" s="32">
        <v>0</v>
      </c>
      <c r="Y25" s="32">
        <v>0</v>
      </c>
      <c r="Z25" s="32">
        <v>0</v>
      </c>
      <c r="AA25" s="32"/>
      <c r="AB25" s="32"/>
      <c r="AC25" s="32"/>
      <c r="AD25" s="32"/>
      <c r="AE25" s="32"/>
      <c r="AF25" s="32"/>
      <c r="AG25" s="32"/>
    </row>
    <row r="26" spans="1:33" x14ac:dyDescent="0.25">
      <c r="A26" s="18" t="s">
        <v>84</v>
      </c>
      <c r="B26" s="19" t="s">
        <v>141</v>
      </c>
      <c r="C26" s="18" t="s">
        <v>86</v>
      </c>
      <c r="D26" s="18" t="s">
        <v>128</v>
      </c>
      <c r="E26" s="18" t="s">
        <v>129</v>
      </c>
      <c r="F26" s="49">
        <v>8.6999999999999993</v>
      </c>
      <c r="G26" s="49">
        <v>8.1999999999999993</v>
      </c>
      <c r="H26" s="18" t="s">
        <v>142</v>
      </c>
      <c r="I26" s="11" t="str">
        <f>LEFT(Tabel1[[#This Row],[Ruumi tüüp (TALO Tüüpruumide nimestik)]],2)</f>
        <v>21</v>
      </c>
      <c r="J26" s="22" t="s">
        <v>89</v>
      </c>
      <c r="K26" s="18"/>
      <c r="L26" s="11" t="str">
        <f>IFERROR(VLOOKUP(Tabel1[[#This Row],[Üürnik]],'Lepingu lisa'!$AW$3:$AX$22,2,FALSE),"")</f>
        <v/>
      </c>
      <c r="M26" s="11" t="str">
        <f>IFERROR(VLOOKUP(Tabel1[[#This Row],[Jaotus]],Tabelid!L:M,2,FALSE),"")</f>
        <v>BUILDING</v>
      </c>
      <c r="N26" s="11"/>
      <c r="O26" s="32"/>
      <c r="P26" s="32"/>
      <c r="Q26" s="32"/>
      <c r="R26" s="32"/>
      <c r="S26" s="32"/>
      <c r="T26" s="32"/>
      <c r="U26" s="32"/>
      <c r="V26" s="32"/>
      <c r="W26" s="32"/>
      <c r="X26" s="32"/>
      <c r="Y26" s="32"/>
      <c r="Z26" s="32"/>
      <c r="AA26" s="32"/>
      <c r="AB26" s="32"/>
      <c r="AC26" s="32"/>
      <c r="AD26" s="32"/>
      <c r="AE26" s="32"/>
      <c r="AF26" s="32"/>
      <c r="AG26" s="32"/>
    </row>
    <row r="27" spans="1:33" x14ac:dyDescent="0.25">
      <c r="A27" s="18" t="s">
        <v>84</v>
      </c>
      <c r="B27" s="19" t="s">
        <v>143</v>
      </c>
      <c r="C27" s="18" t="s">
        <v>86</v>
      </c>
      <c r="D27" s="18" t="s">
        <v>128</v>
      </c>
      <c r="E27" s="18" t="s">
        <v>129</v>
      </c>
      <c r="F27" s="49">
        <v>8.6999999999999993</v>
      </c>
      <c r="G27" s="49">
        <v>8.1999999999999993</v>
      </c>
      <c r="H27" s="18" t="s">
        <v>142</v>
      </c>
      <c r="I27" s="11" t="str">
        <f>LEFT(Tabel1[[#This Row],[Ruumi tüüp (TALO Tüüpruumide nimestik)]],2)</f>
        <v>21</v>
      </c>
      <c r="J27" s="22" t="s">
        <v>89</v>
      </c>
      <c r="K27" s="18"/>
      <c r="L27" s="11" t="str">
        <f>IFERROR(VLOOKUP(Tabel1[[#This Row],[Üürnik]],'Lepingu lisa'!$AW$3:$AX$22,2,FALSE),"")</f>
        <v/>
      </c>
      <c r="M27" s="11" t="str">
        <f>IFERROR(VLOOKUP(Tabel1[[#This Row],[Jaotus]],Tabelid!L:M,2,FALSE),"")</f>
        <v>BUILDING</v>
      </c>
      <c r="N27" s="11"/>
      <c r="O27" s="32"/>
      <c r="P27" s="32"/>
      <c r="Q27" s="32"/>
      <c r="R27" s="32"/>
      <c r="S27" s="32"/>
      <c r="T27" s="32"/>
      <c r="U27" s="32"/>
      <c r="V27" s="32"/>
      <c r="W27" s="32"/>
      <c r="X27" s="32"/>
      <c r="Y27" s="32"/>
      <c r="Z27" s="32"/>
      <c r="AA27" s="32"/>
      <c r="AB27" s="32"/>
      <c r="AC27" s="32"/>
      <c r="AD27" s="32"/>
      <c r="AE27" s="32"/>
      <c r="AF27" s="32"/>
      <c r="AG27" s="32"/>
    </row>
    <row r="28" spans="1:33" x14ac:dyDescent="0.25">
      <c r="A28" s="18" t="s">
        <v>84</v>
      </c>
      <c r="B28" s="19" t="s">
        <v>144</v>
      </c>
      <c r="C28" s="18" t="s">
        <v>86</v>
      </c>
      <c r="D28" s="18" t="s">
        <v>128</v>
      </c>
      <c r="E28" s="18" t="s">
        <v>129</v>
      </c>
      <c r="F28" s="49">
        <v>12.2</v>
      </c>
      <c r="G28" s="49">
        <v>11.7</v>
      </c>
      <c r="H28" s="18"/>
      <c r="I28" s="11" t="str">
        <f>LEFT(Tabel1[[#This Row],[Ruumi tüüp (TALO Tüüpruumide nimestik)]],2)</f>
        <v>21</v>
      </c>
      <c r="J28" s="22" t="s">
        <v>130</v>
      </c>
      <c r="K28" s="18" t="s">
        <v>145</v>
      </c>
      <c r="L28" s="11" t="str">
        <f>IFERROR(VLOOKUP(Tabel1[[#This Row],[Üürnik]],'Lepingu lisa'!$AW$3:$AX$22,2,FALSE),"")</f>
        <v/>
      </c>
      <c r="M28" s="11" t="str">
        <f>IFERROR(VLOOKUP(Tabel1[[#This Row],[Jaotus]],Tabelid!L:M,2,FALSE),"")</f>
        <v>NONE</v>
      </c>
      <c r="N28" s="11"/>
      <c r="O28" s="32"/>
      <c r="P28" s="32"/>
      <c r="Q28" s="32"/>
      <c r="R28" s="32"/>
      <c r="S28" s="32"/>
      <c r="T28" s="32"/>
      <c r="U28" s="32"/>
      <c r="V28" s="32"/>
      <c r="W28" s="32"/>
      <c r="X28" s="32"/>
      <c r="Y28" s="32"/>
      <c r="Z28" s="32"/>
      <c r="AA28" s="32"/>
      <c r="AB28" s="32"/>
      <c r="AC28" s="32"/>
      <c r="AD28" s="32"/>
      <c r="AE28" s="32"/>
      <c r="AF28" s="32"/>
      <c r="AG28" s="32"/>
    </row>
    <row r="29" spans="1:33" x14ac:dyDescent="0.25">
      <c r="A29" s="18" t="s">
        <v>84</v>
      </c>
      <c r="B29" s="19" t="s">
        <v>146</v>
      </c>
      <c r="C29" s="18" t="s">
        <v>86</v>
      </c>
      <c r="D29" s="18" t="s">
        <v>108</v>
      </c>
      <c r="E29" s="18" t="s">
        <v>92</v>
      </c>
      <c r="F29" s="49">
        <v>5.2</v>
      </c>
      <c r="G29" s="49">
        <v>5</v>
      </c>
      <c r="H29" s="18"/>
      <c r="I29" s="11" t="str">
        <f>LEFT(Tabel1[[#This Row],[Ruumi tüüp (TALO Tüüpruumide nimestik)]],2)</f>
        <v>91</v>
      </c>
      <c r="J29" s="22" t="s">
        <v>89</v>
      </c>
      <c r="K29" s="18"/>
      <c r="L29" s="11" t="str">
        <f>IFERROR(VLOOKUP(Tabel1[[#This Row],[Üürnik]],'Lepingu lisa'!$AW$3:$AX$22,2,FALSE),"")</f>
        <v/>
      </c>
      <c r="M29" s="11" t="str">
        <f>IFERROR(VLOOKUP(Tabel1[[#This Row],[Jaotus]],Tabelid!L:M,2,FALSE),"")</f>
        <v>BUILDING</v>
      </c>
      <c r="N29" s="11"/>
      <c r="O29" s="32"/>
      <c r="P29" s="32"/>
      <c r="Q29" s="32"/>
      <c r="R29" s="32"/>
      <c r="S29" s="32"/>
      <c r="T29" s="32"/>
      <c r="U29" s="32"/>
      <c r="V29" s="32"/>
      <c r="W29" s="32"/>
      <c r="X29" s="32"/>
      <c r="Y29" s="32"/>
      <c r="Z29" s="32"/>
      <c r="AA29" s="32"/>
      <c r="AB29" s="32"/>
      <c r="AC29" s="32"/>
      <c r="AD29" s="32"/>
      <c r="AE29" s="32"/>
      <c r="AF29" s="32"/>
      <c r="AG29" s="32"/>
    </row>
    <row r="30" spans="1:33" x14ac:dyDescent="0.25">
      <c r="A30" s="18" t="s">
        <v>84</v>
      </c>
      <c r="B30" s="19" t="s">
        <v>147</v>
      </c>
      <c r="C30" s="18" t="s">
        <v>86</v>
      </c>
      <c r="D30" s="18" t="s">
        <v>114</v>
      </c>
      <c r="E30" s="18" t="s">
        <v>115</v>
      </c>
      <c r="F30" s="49">
        <v>6.7</v>
      </c>
      <c r="G30" s="49">
        <v>6.5</v>
      </c>
      <c r="H30" s="18"/>
      <c r="I30" s="11" t="str">
        <f>LEFT(Tabel1[[#This Row],[Ruumi tüüp (TALO Tüüpruumide nimestik)]],2)</f>
        <v>86</v>
      </c>
      <c r="J30" s="22" t="s">
        <v>89</v>
      </c>
      <c r="K30" s="18"/>
      <c r="L30" s="11" t="str">
        <f>IFERROR(VLOOKUP(Tabel1[[#This Row],[Üürnik]],'Lepingu lisa'!$AW$3:$AX$22,2,FALSE),"")</f>
        <v/>
      </c>
      <c r="M30" s="11" t="str">
        <f>IFERROR(VLOOKUP(Tabel1[[#This Row],[Jaotus]],Tabelid!L:M,2,FALSE),"")</f>
        <v>BUILDING</v>
      </c>
      <c r="N30" s="11"/>
      <c r="O30" s="32"/>
      <c r="P30" s="32"/>
      <c r="Q30" s="32"/>
      <c r="R30" s="32"/>
      <c r="S30" s="32"/>
      <c r="T30" s="32"/>
      <c r="U30" s="32"/>
      <c r="V30" s="32"/>
      <c r="W30" s="32"/>
      <c r="X30" s="32"/>
      <c r="Y30" s="32"/>
      <c r="Z30" s="32"/>
      <c r="AA30" s="32"/>
      <c r="AB30" s="32"/>
      <c r="AC30" s="32"/>
      <c r="AD30" s="32"/>
      <c r="AE30" s="32"/>
      <c r="AF30" s="32"/>
      <c r="AG30" s="32"/>
    </row>
    <row r="31" spans="1:33" x14ac:dyDescent="0.25">
      <c r="A31" s="18" t="s">
        <v>84</v>
      </c>
      <c r="B31" s="19" t="s">
        <v>148</v>
      </c>
      <c r="C31" s="18" t="s">
        <v>86</v>
      </c>
      <c r="D31" s="18" t="s">
        <v>105</v>
      </c>
      <c r="E31" s="18" t="s">
        <v>106</v>
      </c>
      <c r="F31" s="49">
        <v>2.1</v>
      </c>
      <c r="G31" s="49">
        <v>1.9</v>
      </c>
      <c r="H31" s="18"/>
      <c r="I31" s="11" t="str">
        <f>LEFT(Tabel1[[#This Row],[Ruumi tüüp (TALO Tüüpruumide nimestik)]],2)</f>
        <v>73</v>
      </c>
      <c r="J31" s="22" t="s">
        <v>89</v>
      </c>
      <c r="K31" s="18"/>
      <c r="L31" s="11" t="str">
        <f>IFERROR(VLOOKUP(Tabel1[[#This Row],[Üürnik]],'Lepingu lisa'!$AW$3:$AX$22,2,FALSE),"")</f>
        <v/>
      </c>
      <c r="M31" s="11" t="str">
        <f>IFERROR(VLOOKUP(Tabel1[[#This Row],[Jaotus]],Tabelid!L:M,2,FALSE),"")</f>
        <v>BUILDING</v>
      </c>
      <c r="N31" s="11"/>
      <c r="O31" s="32"/>
      <c r="P31" s="32"/>
      <c r="Q31" s="32"/>
      <c r="R31" s="32"/>
      <c r="S31" s="32"/>
      <c r="T31" s="32"/>
      <c r="U31" s="32"/>
      <c r="V31" s="32"/>
      <c r="W31" s="32"/>
      <c r="X31" s="32"/>
      <c r="Y31" s="32"/>
      <c r="Z31" s="32"/>
      <c r="AA31" s="32"/>
      <c r="AB31" s="32"/>
      <c r="AC31" s="32"/>
      <c r="AD31" s="32"/>
      <c r="AE31" s="32"/>
      <c r="AF31" s="32"/>
      <c r="AG31" s="32"/>
    </row>
    <row r="32" spans="1:33" x14ac:dyDescent="0.25">
      <c r="A32" s="18" t="s">
        <v>84</v>
      </c>
      <c r="B32" s="19" t="s">
        <v>149</v>
      </c>
      <c r="C32" s="18" t="s">
        <v>94</v>
      </c>
      <c r="D32" s="18" t="s">
        <v>98</v>
      </c>
      <c r="E32" s="18" t="s">
        <v>96</v>
      </c>
      <c r="F32" s="49">
        <v>14.7</v>
      </c>
      <c r="G32" s="49">
        <v>14.7</v>
      </c>
      <c r="H32" s="18"/>
      <c r="I32" s="11" t="str">
        <f>LEFT(Tabel1[[#This Row],[Ruumi tüüp (TALO Tüüpruumide nimestik)]],2)</f>
        <v>92</v>
      </c>
      <c r="J32" s="22"/>
      <c r="K32" s="18"/>
      <c r="L32" s="11" t="str">
        <f>IFERROR(VLOOKUP(Tabel1[[#This Row],[Üürnik]],'Lepingu lisa'!$AW$3:$AX$22,2,FALSE),"")</f>
        <v/>
      </c>
      <c r="M32" s="11" t="str">
        <f>IFERROR(VLOOKUP(Tabel1[[#This Row],[Jaotus]],Tabelid!L:M,2,FALSE),"")</f>
        <v/>
      </c>
      <c r="N32" s="11"/>
      <c r="O32" s="32"/>
      <c r="P32" s="32"/>
      <c r="Q32" s="32"/>
      <c r="R32" s="32"/>
      <c r="S32" s="32"/>
      <c r="T32" s="32"/>
      <c r="U32" s="32"/>
      <c r="V32" s="32"/>
      <c r="W32" s="32"/>
      <c r="X32" s="32"/>
      <c r="Y32" s="32"/>
      <c r="Z32" s="32"/>
      <c r="AA32" s="32"/>
      <c r="AB32" s="32"/>
      <c r="AC32" s="32"/>
      <c r="AD32" s="32"/>
      <c r="AE32" s="32"/>
      <c r="AF32" s="32"/>
      <c r="AG32" s="32"/>
    </row>
    <row r="33" spans="1:33" x14ac:dyDescent="0.25">
      <c r="A33" s="18" t="s">
        <v>84</v>
      </c>
      <c r="B33" s="19" t="s">
        <v>150</v>
      </c>
      <c r="C33" s="18" t="s">
        <v>101</v>
      </c>
      <c r="D33" s="18" t="s">
        <v>151</v>
      </c>
      <c r="E33" s="18" t="s">
        <v>152</v>
      </c>
      <c r="F33" s="49">
        <v>7.1</v>
      </c>
      <c r="G33" s="49">
        <v>7.1</v>
      </c>
      <c r="H33" s="18"/>
      <c r="I33" s="11" t="str">
        <f>LEFT(Tabel1[[#This Row],[Ruumi tüüp (TALO Tüüpruumide nimestik)]],2)</f>
        <v>97</v>
      </c>
      <c r="J33" s="22"/>
      <c r="K33" s="18"/>
      <c r="L33" s="11" t="str">
        <f>IFERROR(VLOOKUP(Tabel1[[#This Row],[Üürnik]],'Lepingu lisa'!$AW$3:$AX$22,2,FALSE),"")</f>
        <v/>
      </c>
      <c r="M33" s="11" t="str">
        <f>IFERROR(VLOOKUP(Tabel1[[#This Row],[Jaotus]],Tabelid!L:M,2,FALSE),"")</f>
        <v/>
      </c>
      <c r="N33" s="11"/>
      <c r="O33" s="32"/>
      <c r="P33" s="32"/>
      <c r="Q33" s="32"/>
      <c r="R33" s="32"/>
      <c r="S33" s="32"/>
      <c r="T33" s="32"/>
      <c r="U33" s="32"/>
      <c r="V33" s="32"/>
      <c r="W33" s="32"/>
      <c r="X33" s="32"/>
      <c r="Y33" s="32"/>
      <c r="Z33" s="32"/>
      <c r="AA33" s="32"/>
      <c r="AB33" s="32"/>
      <c r="AC33" s="32"/>
      <c r="AD33" s="32"/>
      <c r="AE33" s="32"/>
      <c r="AF33" s="32"/>
      <c r="AG33" s="32"/>
    </row>
    <row r="34" spans="1:33" x14ac:dyDescent="0.25">
      <c r="A34" s="18" t="s">
        <v>84</v>
      </c>
      <c r="B34" s="19" t="s">
        <v>153</v>
      </c>
      <c r="C34" s="18" t="s">
        <v>101</v>
      </c>
      <c r="D34" s="18" t="s">
        <v>154</v>
      </c>
      <c r="E34" s="18" t="s">
        <v>103</v>
      </c>
      <c r="F34" s="49">
        <v>7.7</v>
      </c>
      <c r="G34" s="49">
        <v>7.7</v>
      </c>
      <c r="H34" s="18"/>
      <c r="I34" s="11" t="str">
        <f>LEFT(Tabel1[[#This Row],[Ruumi tüüp (TALO Tüüpruumide nimestik)]],2)</f>
        <v>94</v>
      </c>
      <c r="J34" s="22"/>
      <c r="K34" s="18"/>
      <c r="L34" s="11" t="str">
        <f>IFERROR(VLOOKUP(Tabel1[[#This Row],[Üürnik]],'Lepingu lisa'!$AW$3:$AX$22,2,FALSE),"")</f>
        <v/>
      </c>
      <c r="M34" s="11" t="str">
        <f>IFERROR(VLOOKUP(Tabel1[[#This Row],[Jaotus]],Tabelid!L:M,2,FALSE),"")</f>
        <v/>
      </c>
      <c r="N34" s="11"/>
      <c r="O34" s="32"/>
      <c r="P34" s="32"/>
      <c r="Q34" s="32"/>
      <c r="R34" s="32"/>
      <c r="S34" s="32"/>
      <c r="T34" s="32"/>
      <c r="U34" s="32"/>
      <c r="V34" s="32"/>
      <c r="W34" s="32"/>
      <c r="X34" s="32"/>
      <c r="Y34" s="32"/>
      <c r="Z34" s="32"/>
      <c r="AA34" s="32"/>
      <c r="AB34" s="32"/>
      <c r="AC34" s="32"/>
      <c r="AD34" s="32"/>
      <c r="AE34" s="32"/>
      <c r="AF34" s="32"/>
      <c r="AG34" s="32"/>
    </row>
    <row r="35" spans="1:33" x14ac:dyDescent="0.25">
      <c r="A35" s="18" t="s">
        <v>84</v>
      </c>
      <c r="B35" s="19" t="s">
        <v>155</v>
      </c>
      <c r="C35" s="18" t="s">
        <v>86</v>
      </c>
      <c r="D35" s="18" t="s">
        <v>87</v>
      </c>
      <c r="E35" s="18" t="s">
        <v>88</v>
      </c>
      <c r="F35" s="49">
        <v>10.4</v>
      </c>
      <c r="G35" s="49">
        <v>10.1</v>
      </c>
      <c r="H35" s="18"/>
      <c r="I35" s="11" t="str">
        <f>LEFT(Tabel1[[#This Row],[Ruumi tüüp (TALO Tüüpruumide nimestik)]],2)</f>
        <v>83</v>
      </c>
      <c r="J35" s="22" t="s">
        <v>89</v>
      </c>
      <c r="K35" s="18"/>
      <c r="L35" s="11" t="str">
        <f>IFERROR(VLOOKUP(Tabel1[[#This Row],[Üürnik]],'Lepingu lisa'!$AW$3:$AX$22,2,FALSE),"")</f>
        <v/>
      </c>
      <c r="M35" s="11" t="str">
        <f>IFERROR(VLOOKUP(Tabel1[[#This Row],[Jaotus]],Tabelid!L:M,2,FALSE),"")</f>
        <v>BUILDING</v>
      </c>
      <c r="N35" s="11"/>
      <c r="O35" s="32"/>
      <c r="P35" s="32"/>
      <c r="Q35" s="32"/>
      <c r="R35" s="32"/>
      <c r="S35" s="32"/>
      <c r="T35" s="32"/>
      <c r="U35" s="32"/>
      <c r="V35" s="32"/>
      <c r="W35" s="32"/>
      <c r="X35" s="32"/>
      <c r="Y35" s="32"/>
      <c r="Z35" s="32"/>
      <c r="AA35" s="32"/>
      <c r="AB35" s="32"/>
      <c r="AC35" s="32"/>
      <c r="AD35" s="32"/>
      <c r="AE35" s="32"/>
      <c r="AF35" s="32"/>
      <c r="AG35" s="32"/>
    </row>
    <row r="36" spans="1:33" x14ac:dyDescent="0.25">
      <c r="A36" s="18" t="s">
        <v>84</v>
      </c>
      <c r="B36" s="19" t="s">
        <v>156</v>
      </c>
      <c r="C36" s="18" t="s">
        <v>86</v>
      </c>
      <c r="D36" s="18" t="s">
        <v>157</v>
      </c>
      <c r="E36" s="18" t="s">
        <v>92</v>
      </c>
      <c r="F36" s="49">
        <v>8</v>
      </c>
      <c r="G36" s="49">
        <v>7.3</v>
      </c>
      <c r="H36" s="18"/>
      <c r="I36" s="11" t="str">
        <f>LEFT(Tabel1[[#This Row],[Ruumi tüüp (TALO Tüüpruumide nimestik)]],2)</f>
        <v>91</v>
      </c>
      <c r="J36" s="22" t="s">
        <v>130</v>
      </c>
      <c r="K36" s="18" t="s">
        <v>158</v>
      </c>
      <c r="L36" s="11" t="str">
        <f>IFERROR(VLOOKUP(Tabel1[[#This Row],[Üürnik]],'Lepingu lisa'!$AW$3:$AX$22,2,FALSE),"")</f>
        <v/>
      </c>
      <c r="M36" s="11" t="str">
        <f>IFERROR(VLOOKUP(Tabel1[[#This Row],[Jaotus]],Tabelid!L:M,2,FALSE),"")</f>
        <v>NONE</v>
      </c>
      <c r="N36" s="11"/>
      <c r="O36" s="32"/>
      <c r="P36" s="32"/>
      <c r="Q36" s="32"/>
      <c r="R36" s="32"/>
      <c r="S36" s="32"/>
      <c r="T36" s="32"/>
      <c r="U36" s="32"/>
      <c r="V36" s="32"/>
      <c r="W36" s="32"/>
      <c r="X36" s="32"/>
      <c r="Y36" s="32"/>
      <c r="Z36" s="32"/>
      <c r="AA36" s="32"/>
      <c r="AB36" s="32"/>
      <c r="AC36" s="32"/>
      <c r="AD36" s="32"/>
      <c r="AE36" s="32"/>
      <c r="AF36" s="32"/>
      <c r="AG36" s="32"/>
    </row>
    <row r="37" spans="1:33" x14ac:dyDescent="0.25">
      <c r="A37" s="18" t="s">
        <v>84</v>
      </c>
      <c r="B37" s="19" t="s">
        <v>159</v>
      </c>
      <c r="C37" s="18" t="s">
        <v>86</v>
      </c>
      <c r="D37" s="18" t="s">
        <v>128</v>
      </c>
      <c r="E37" s="18" t="s">
        <v>129</v>
      </c>
      <c r="F37" s="49">
        <v>7.6</v>
      </c>
      <c r="G37" s="49">
        <v>7.3</v>
      </c>
      <c r="H37" s="18"/>
      <c r="I37" s="11" t="str">
        <f>LEFT(Tabel1[[#This Row],[Ruumi tüüp (TALO Tüüpruumide nimestik)]],2)</f>
        <v>21</v>
      </c>
      <c r="J37" s="22" t="s">
        <v>130</v>
      </c>
      <c r="K37" s="18" t="s">
        <v>158</v>
      </c>
      <c r="L37" s="11" t="str">
        <f>IFERROR(VLOOKUP(Tabel1[[#This Row],[Üürnik]],'Lepingu lisa'!$AW$3:$AX$22,2,FALSE),"")</f>
        <v/>
      </c>
      <c r="M37" s="11" t="str">
        <f>IFERROR(VLOOKUP(Tabel1[[#This Row],[Jaotus]],Tabelid!L:M,2,FALSE),"")</f>
        <v>NONE</v>
      </c>
      <c r="N37" s="11"/>
      <c r="O37" s="32"/>
      <c r="P37" s="32"/>
      <c r="Q37" s="32"/>
      <c r="R37" s="32"/>
      <c r="S37" s="32"/>
      <c r="T37" s="32"/>
      <c r="U37" s="32"/>
      <c r="V37" s="32"/>
      <c r="W37" s="32"/>
      <c r="X37" s="32"/>
      <c r="Y37" s="32"/>
      <c r="Z37" s="32"/>
      <c r="AA37" s="32"/>
      <c r="AB37" s="32"/>
      <c r="AC37" s="32"/>
      <c r="AD37" s="32"/>
      <c r="AE37" s="32"/>
      <c r="AF37" s="32"/>
      <c r="AG37" s="32"/>
    </row>
    <row r="38" spans="1:33" x14ac:dyDescent="0.25">
      <c r="A38" s="18" t="s">
        <v>84</v>
      </c>
      <c r="B38" s="19" t="s">
        <v>160</v>
      </c>
      <c r="C38" s="18" t="s">
        <v>86</v>
      </c>
      <c r="D38" s="18" t="s">
        <v>108</v>
      </c>
      <c r="E38" s="18" t="s">
        <v>92</v>
      </c>
      <c r="F38" s="49">
        <v>12.1</v>
      </c>
      <c r="G38" s="49">
        <v>11</v>
      </c>
      <c r="H38" s="18"/>
      <c r="I38" s="11" t="str">
        <f>LEFT(Tabel1[[#This Row],[Ruumi tüüp (TALO Tüüpruumide nimestik)]],2)</f>
        <v>91</v>
      </c>
      <c r="J38" s="22" t="s">
        <v>130</v>
      </c>
      <c r="K38" s="18" t="s">
        <v>158</v>
      </c>
      <c r="L38" s="11" t="str">
        <f>IFERROR(VLOOKUP(Tabel1[[#This Row],[Üürnik]],'Lepingu lisa'!$AW$3:$AX$22,2,FALSE),"")</f>
        <v/>
      </c>
      <c r="M38" s="11" t="str">
        <f>IFERROR(VLOOKUP(Tabel1[[#This Row],[Jaotus]],Tabelid!L:M,2,FALSE),"")</f>
        <v>NONE</v>
      </c>
      <c r="N38" s="11"/>
      <c r="O38" s="32"/>
      <c r="P38" s="32"/>
      <c r="Q38" s="32"/>
      <c r="R38" s="32"/>
      <c r="S38" s="32"/>
      <c r="T38" s="32"/>
      <c r="U38" s="32"/>
      <c r="V38" s="32"/>
      <c r="W38" s="32"/>
      <c r="X38" s="32"/>
      <c r="Y38" s="32"/>
      <c r="Z38" s="32"/>
      <c r="AA38" s="32"/>
      <c r="AB38" s="32"/>
      <c r="AC38" s="32"/>
      <c r="AD38" s="32"/>
      <c r="AE38" s="32"/>
      <c r="AF38" s="32"/>
      <c r="AG38" s="32"/>
    </row>
    <row r="39" spans="1:33" x14ac:dyDescent="0.25">
      <c r="A39" s="18" t="s">
        <v>84</v>
      </c>
      <c r="B39" s="19" t="s">
        <v>161</v>
      </c>
      <c r="C39" s="18" t="s">
        <v>94</v>
      </c>
      <c r="D39" s="18" t="s">
        <v>95</v>
      </c>
      <c r="E39" s="18" t="s">
        <v>96</v>
      </c>
      <c r="F39" s="49">
        <v>4.5</v>
      </c>
      <c r="G39" s="49">
        <v>4.5</v>
      </c>
      <c r="H39" s="18"/>
      <c r="I39" s="11" t="str">
        <f>LEFT(Tabel1[[#This Row],[Ruumi tüüp (TALO Tüüpruumide nimestik)]],2)</f>
        <v>92</v>
      </c>
      <c r="J39" s="22"/>
      <c r="K39" s="18"/>
      <c r="L39" s="11" t="str">
        <f>IFERROR(VLOOKUP(Tabel1[[#This Row],[Üürnik]],'Lepingu lisa'!$AW$3:$AX$22,2,FALSE),"")</f>
        <v/>
      </c>
      <c r="M39" s="11" t="str">
        <f>IFERROR(VLOOKUP(Tabel1[[#This Row],[Jaotus]],Tabelid!L:M,2,FALSE),"")</f>
        <v/>
      </c>
      <c r="N39" s="11"/>
      <c r="O39" s="32"/>
      <c r="P39" s="32"/>
      <c r="Q39" s="32"/>
      <c r="R39" s="32"/>
      <c r="S39" s="32"/>
      <c r="T39" s="32"/>
      <c r="U39" s="32"/>
      <c r="V39" s="32"/>
      <c r="W39" s="32"/>
      <c r="X39" s="32"/>
      <c r="Y39" s="32"/>
      <c r="Z39" s="32"/>
      <c r="AA39" s="32"/>
      <c r="AB39" s="32"/>
      <c r="AC39" s="32"/>
      <c r="AD39" s="32"/>
      <c r="AE39" s="32"/>
      <c r="AF39" s="32"/>
      <c r="AG39" s="32"/>
    </row>
    <row r="40" spans="1:33" x14ac:dyDescent="0.25">
      <c r="A40" s="18" t="s">
        <v>84</v>
      </c>
      <c r="B40" s="19" t="s">
        <v>162</v>
      </c>
      <c r="C40" s="18" t="s">
        <v>86</v>
      </c>
      <c r="D40" s="18" t="s">
        <v>105</v>
      </c>
      <c r="E40" s="18" t="s">
        <v>106</v>
      </c>
      <c r="F40" s="49">
        <v>2</v>
      </c>
      <c r="G40" s="49">
        <v>1.7</v>
      </c>
      <c r="H40" s="18"/>
      <c r="I40" s="11" t="str">
        <f>LEFT(Tabel1[[#This Row],[Ruumi tüüp (TALO Tüüpruumide nimestik)]],2)</f>
        <v>73</v>
      </c>
      <c r="J40" s="22" t="s">
        <v>130</v>
      </c>
      <c r="K40" s="18" t="s">
        <v>158</v>
      </c>
      <c r="L40" s="11" t="str">
        <f>IFERROR(VLOOKUP(Tabel1[[#This Row],[Üürnik]],'Lepingu lisa'!$AW$3:$AX$22,2,FALSE),"")</f>
        <v/>
      </c>
      <c r="M40" s="11" t="str">
        <f>IFERROR(VLOOKUP(Tabel1[[#This Row],[Jaotus]],Tabelid!L:M,2,FALSE),"")</f>
        <v>NONE</v>
      </c>
      <c r="N40" s="11"/>
      <c r="O40" s="32"/>
      <c r="P40" s="32"/>
      <c r="Q40" s="32"/>
      <c r="R40" s="32"/>
      <c r="S40" s="32"/>
      <c r="T40" s="32"/>
      <c r="U40" s="32"/>
      <c r="V40" s="32"/>
      <c r="W40" s="32"/>
      <c r="X40" s="32"/>
      <c r="Y40" s="32"/>
      <c r="Z40" s="32"/>
      <c r="AA40" s="32"/>
      <c r="AB40" s="32"/>
      <c r="AC40" s="32"/>
      <c r="AD40" s="32"/>
      <c r="AE40" s="32"/>
      <c r="AF40" s="32"/>
      <c r="AG40" s="32"/>
    </row>
    <row r="41" spans="1:33" x14ac:dyDescent="0.25">
      <c r="A41" s="18" t="s">
        <v>84</v>
      </c>
      <c r="B41" s="19" t="s">
        <v>163</v>
      </c>
      <c r="C41" s="18" t="s">
        <v>86</v>
      </c>
      <c r="D41" s="18" t="s">
        <v>111</v>
      </c>
      <c r="E41" s="18" t="s">
        <v>112</v>
      </c>
      <c r="F41" s="49">
        <v>7.9</v>
      </c>
      <c r="G41" s="49">
        <v>7.3</v>
      </c>
      <c r="H41" s="18"/>
      <c r="I41" s="11" t="str">
        <f>LEFT(Tabel1[[#This Row],[Ruumi tüüp (TALO Tüüpruumide nimestik)]],2)</f>
        <v>71</v>
      </c>
      <c r="J41" s="22" t="s">
        <v>130</v>
      </c>
      <c r="K41" s="18" t="s">
        <v>158</v>
      </c>
      <c r="L41" s="11" t="str">
        <f>IFERROR(VLOOKUP(Tabel1[[#This Row],[Üürnik]],'Lepingu lisa'!$AW$3:$AX$22,2,FALSE),"")</f>
        <v/>
      </c>
      <c r="M41" s="11" t="str">
        <f>IFERROR(VLOOKUP(Tabel1[[#This Row],[Jaotus]],Tabelid!L:M,2,FALSE),"")</f>
        <v>NONE</v>
      </c>
      <c r="N41" s="11"/>
      <c r="O41" s="32"/>
      <c r="P41" s="32"/>
      <c r="Q41" s="32"/>
      <c r="R41" s="32"/>
      <c r="S41" s="32"/>
      <c r="T41" s="32"/>
      <c r="U41" s="32"/>
      <c r="V41" s="32"/>
      <c r="W41" s="32"/>
      <c r="X41" s="32"/>
      <c r="Y41" s="32"/>
      <c r="Z41" s="32"/>
      <c r="AA41" s="32"/>
      <c r="AB41" s="32"/>
      <c r="AC41" s="32"/>
      <c r="AD41" s="32"/>
      <c r="AE41" s="32"/>
      <c r="AF41" s="32"/>
      <c r="AG41" s="32"/>
    </row>
    <row r="42" spans="1:33" x14ac:dyDescent="0.25">
      <c r="A42" s="18" t="s">
        <v>84</v>
      </c>
      <c r="B42" s="19" t="s">
        <v>164</v>
      </c>
      <c r="C42" s="18" t="s">
        <v>86</v>
      </c>
      <c r="D42" s="18" t="s">
        <v>117</v>
      </c>
      <c r="E42" s="18" t="s">
        <v>118</v>
      </c>
      <c r="F42" s="49">
        <v>2.4</v>
      </c>
      <c r="G42" s="49">
        <v>2.2000000000000002</v>
      </c>
      <c r="H42" s="18"/>
      <c r="I42" s="11" t="str">
        <f>LEFT(Tabel1[[#This Row],[Ruumi tüüp (TALO Tüüpruumide nimestik)]],2)</f>
        <v>72</v>
      </c>
      <c r="J42" s="22" t="s">
        <v>130</v>
      </c>
      <c r="K42" s="18" t="s">
        <v>158</v>
      </c>
      <c r="L42" s="11" t="str">
        <f>IFERROR(VLOOKUP(Tabel1[[#This Row],[Üürnik]],'Lepingu lisa'!$AW$3:$AX$22,2,FALSE),"")</f>
        <v/>
      </c>
      <c r="M42" s="11" t="str">
        <f>IFERROR(VLOOKUP(Tabel1[[#This Row],[Jaotus]],Tabelid!L:M,2,FALSE),"")</f>
        <v>NONE</v>
      </c>
      <c r="N42" s="11"/>
      <c r="O42" s="32"/>
      <c r="P42" s="32"/>
      <c r="Q42" s="32"/>
      <c r="R42" s="32"/>
      <c r="S42" s="32"/>
      <c r="T42" s="32"/>
      <c r="U42" s="32"/>
      <c r="V42" s="32"/>
      <c r="W42" s="32"/>
      <c r="X42" s="32"/>
      <c r="Y42" s="32"/>
      <c r="Z42" s="32"/>
      <c r="AA42" s="32"/>
      <c r="AB42" s="32"/>
      <c r="AC42" s="32"/>
      <c r="AD42" s="32"/>
      <c r="AE42" s="32"/>
      <c r="AF42" s="32"/>
      <c r="AG42" s="32"/>
    </row>
    <row r="43" spans="1:33" x14ac:dyDescent="0.25">
      <c r="A43" s="18" t="s">
        <v>84</v>
      </c>
      <c r="B43" s="19" t="s">
        <v>165</v>
      </c>
      <c r="C43" s="18" t="s">
        <v>86</v>
      </c>
      <c r="D43" s="18" t="s">
        <v>166</v>
      </c>
      <c r="E43" s="18" t="s">
        <v>167</v>
      </c>
      <c r="F43" s="49">
        <v>8.6999999999999993</v>
      </c>
      <c r="G43" s="49">
        <v>8.1999999999999993</v>
      </c>
      <c r="H43" s="18"/>
      <c r="I43" s="11" t="str">
        <f>LEFT(Tabel1[[#This Row],[Ruumi tüüp (TALO Tüüpruumide nimestik)]],2)</f>
        <v>52</v>
      </c>
      <c r="J43" s="22" t="s">
        <v>130</v>
      </c>
      <c r="K43" s="18" t="s">
        <v>158</v>
      </c>
      <c r="L43" s="11" t="str">
        <f>IFERROR(VLOOKUP(Tabel1[[#This Row],[Üürnik]],'Lepingu lisa'!$AW$3:$AX$22,2,FALSE),"")</f>
        <v/>
      </c>
      <c r="M43" s="11" t="str">
        <f>IFERROR(VLOOKUP(Tabel1[[#This Row],[Jaotus]],Tabelid!L:M,2,FALSE),"")</f>
        <v>NONE</v>
      </c>
      <c r="N43" s="11"/>
      <c r="O43" s="32"/>
      <c r="P43" s="32"/>
      <c r="Q43" s="32"/>
      <c r="R43" s="32"/>
      <c r="S43" s="32"/>
      <c r="T43" s="32"/>
      <c r="U43" s="32"/>
      <c r="V43" s="32"/>
      <c r="W43" s="32"/>
      <c r="X43" s="32"/>
      <c r="Y43" s="32"/>
      <c r="Z43" s="32"/>
      <c r="AA43" s="32"/>
      <c r="AB43" s="32"/>
      <c r="AC43" s="32"/>
      <c r="AD43" s="32"/>
      <c r="AE43" s="32"/>
      <c r="AF43" s="32"/>
      <c r="AG43" s="32"/>
    </row>
    <row r="44" spans="1:33" x14ac:dyDescent="0.25">
      <c r="A44" s="18" t="s">
        <v>84</v>
      </c>
      <c r="B44" s="19" t="s">
        <v>168</v>
      </c>
      <c r="C44" s="18" t="s">
        <v>101</v>
      </c>
      <c r="D44" s="18" t="s">
        <v>169</v>
      </c>
      <c r="E44" s="18" t="s">
        <v>152</v>
      </c>
      <c r="F44" s="49">
        <v>1.9</v>
      </c>
      <c r="G44" s="49">
        <v>1.9</v>
      </c>
      <c r="H44" s="18"/>
      <c r="I44" s="11" t="str">
        <f>LEFT(Tabel1[[#This Row],[Ruumi tüüp (TALO Tüüpruumide nimestik)]],2)</f>
        <v>97</v>
      </c>
      <c r="J44" s="22"/>
      <c r="K44" s="18"/>
      <c r="L44" s="11" t="str">
        <f>IFERROR(VLOOKUP(Tabel1[[#This Row],[Üürnik]],'Lepingu lisa'!$AW$3:$AX$22,2,FALSE),"")</f>
        <v/>
      </c>
      <c r="M44" s="11" t="str">
        <f>IFERROR(VLOOKUP(Tabel1[[#This Row],[Jaotus]],Tabelid!L:M,2,FALSE),"")</f>
        <v/>
      </c>
      <c r="N44" s="11"/>
      <c r="O44" s="32"/>
      <c r="P44" s="32"/>
      <c r="Q44" s="32"/>
      <c r="R44" s="32"/>
      <c r="S44" s="32"/>
      <c r="T44" s="32"/>
      <c r="U44" s="32"/>
      <c r="V44" s="32"/>
      <c r="W44" s="32"/>
      <c r="X44" s="32"/>
      <c r="Y44" s="32"/>
      <c r="Z44" s="32"/>
      <c r="AA44" s="32"/>
      <c r="AB44" s="32"/>
      <c r="AC44" s="32"/>
      <c r="AD44" s="32"/>
      <c r="AE44" s="32"/>
      <c r="AF44" s="32"/>
      <c r="AG44" s="32"/>
    </row>
    <row r="45" spans="1:33" x14ac:dyDescent="0.25">
      <c r="A45" s="18" t="s">
        <v>84</v>
      </c>
      <c r="B45" s="19" t="s">
        <v>170</v>
      </c>
      <c r="C45" s="18" t="s">
        <v>86</v>
      </c>
      <c r="D45" s="18" t="s">
        <v>171</v>
      </c>
      <c r="E45" s="18" t="s">
        <v>172</v>
      </c>
      <c r="F45" s="49">
        <v>6.3</v>
      </c>
      <c r="G45" s="49">
        <v>5.9</v>
      </c>
      <c r="H45" s="18"/>
      <c r="I45" s="11" t="str">
        <f>LEFT(Tabel1[[#This Row],[Ruumi tüüp (TALO Tüüpruumide nimestik)]],2)</f>
        <v>49</v>
      </c>
      <c r="J45" s="22" t="s">
        <v>130</v>
      </c>
      <c r="K45" s="18" t="s">
        <v>158</v>
      </c>
      <c r="L45" s="11" t="str">
        <f>IFERROR(VLOOKUP(Tabel1[[#This Row],[Üürnik]],'Lepingu lisa'!$AW$3:$AX$22,2,FALSE),"")</f>
        <v/>
      </c>
      <c r="M45" s="11" t="str">
        <f>IFERROR(VLOOKUP(Tabel1[[#This Row],[Jaotus]],Tabelid!L:M,2,FALSE),"")</f>
        <v>NONE</v>
      </c>
      <c r="N45" s="11"/>
      <c r="O45" s="32"/>
      <c r="P45" s="32"/>
      <c r="Q45" s="32"/>
      <c r="R45" s="32"/>
      <c r="S45" s="32"/>
      <c r="T45" s="32"/>
      <c r="U45" s="32"/>
      <c r="V45" s="32"/>
      <c r="W45" s="32"/>
      <c r="X45" s="32"/>
      <c r="Y45" s="32"/>
      <c r="Z45" s="32"/>
      <c r="AA45" s="32"/>
      <c r="AB45" s="32"/>
      <c r="AC45" s="32"/>
      <c r="AD45" s="32"/>
      <c r="AE45" s="32"/>
      <c r="AF45" s="32"/>
      <c r="AG45" s="32"/>
    </row>
    <row r="46" spans="1:33" x14ac:dyDescent="0.25">
      <c r="A46" s="18" t="s">
        <v>84</v>
      </c>
      <c r="B46" s="19" t="s">
        <v>173</v>
      </c>
      <c r="C46" s="18" t="s">
        <v>86</v>
      </c>
      <c r="D46" s="18" t="s">
        <v>128</v>
      </c>
      <c r="E46" s="18" t="s">
        <v>129</v>
      </c>
      <c r="F46" s="49">
        <v>6.8</v>
      </c>
      <c r="G46" s="49">
        <v>6.3</v>
      </c>
      <c r="H46" s="18"/>
      <c r="I46" s="11" t="str">
        <f>LEFT(Tabel1[[#This Row],[Ruumi tüüp (TALO Tüüpruumide nimestik)]],2)</f>
        <v>21</v>
      </c>
      <c r="J46" s="22" t="s">
        <v>130</v>
      </c>
      <c r="K46" s="18" t="s">
        <v>158</v>
      </c>
      <c r="L46" s="11" t="str">
        <f>IFERROR(VLOOKUP(Tabel1[[#This Row],[Üürnik]],'Lepingu lisa'!$AW$3:$AX$22,2,FALSE),"")</f>
        <v/>
      </c>
      <c r="M46" s="11" t="str">
        <f>IFERROR(VLOOKUP(Tabel1[[#This Row],[Jaotus]],Tabelid!L:M,2,FALSE),"")</f>
        <v>NONE</v>
      </c>
      <c r="N46" s="11"/>
      <c r="O46" s="32"/>
      <c r="P46" s="32"/>
      <c r="Q46" s="32"/>
      <c r="R46" s="32"/>
      <c r="S46" s="32"/>
      <c r="T46" s="32"/>
      <c r="U46" s="32"/>
      <c r="V46" s="32"/>
      <c r="W46" s="32"/>
      <c r="X46" s="32"/>
      <c r="Y46" s="32"/>
      <c r="Z46" s="32"/>
      <c r="AA46" s="32"/>
      <c r="AB46" s="32"/>
      <c r="AC46" s="32"/>
      <c r="AD46" s="32"/>
      <c r="AE46" s="32"/>
      <c r="AF46" s="32"/>
      <c r="AG46" s="32"/>
    </row>
    <row r="47" spans="1:33" x14ac:dyDescent="0.25">
      <c r="A47" s="18" t="s">
        <v>84</v>
      </c>
      <c r="B47" s="19" t="s">
        <v>174</v>
      </c>
      <c r="C47" s="18" t="s">
        <v>86</v>
      </c>
      <c r="D47" s="18" t="s">
        <v>128</v>
      </c>
      <c r="E47" s="18" t="s">
        <v>129</v>
      </c>
      <c r="F47" s="49">
        <v>6.9</v>
      </c>
      <c r="G47" s="49">
        <v>6.2</v>
      </c>
      <c r="H47" s="18"/>
      <c r="I47" s="11" t="str">
        <f>LEFT(Tabel1[[#This Row],[Ruumi tüüp (TALO Tüüpruumide nimestik)]],2)</f>
        <v>21</v>
      </c>
      <c r="J47" s="22" t="s">
        <v>130</v>
      </c>
      <c r="K47" s="18" t="s">
        <v>158</v>
      </c>
      <c r="L47" s="11" t="str">
        <f>IFERROR(VLOOKUP(Tabel1[[#This Row],[Üürnik]],'Lepingu lisa'!$AW$3:$AX$22,2,FALSE),"")</f>
        <v/>
      </c>
      <c r="M47" s="11" t="str">
        <f>IFERROR(VLOOKUP(Tabel1[[#This Row],[Jaotus]],Tabelid!L:M,2,FALSE),"")</f>
        <v>NONE</v>
      </c>
      <c r="N47" s="11"/>
      <c r="O47" s="32"/>
      <c r="P47" s="32"/>
      <c r="Q47" s="32"/>
      <c r="R47" s="32"/>
      <c r="S47" s="32"/>
      <c r="T47" s="32"/>
      <c r="U47" s="32"/>
      <c r="V47" s="32"/>
      <c r="W47" s="32"/>
      <c r="X47" s="32"/>
      <c r="Y47" s="32"/>
      <c r="Z47" s="32"/>
      <c r="AA47" s="32"/>
      <c r="AB47" s="32"/>
      <c r="AC47" s="32"/>
      <c r="AD47" s="32"/>
      <c r="AE47" s="32"/>
      <c r="AF47" s="32"/>
      <c r="AG47" s="32"/>
    </row>
    <row r="48" spans="1:33" x14ac:dyDescent="0.25">
      <c r="A48" s="18" t="s">
        <v>84</v>
      </c>
      <c r="B48" s="19" t="s">
        <v>175</v>
      </c>
      <c r="C48" s="18" t="s">
        <v>86</v>
      </c>
      <c r="D48" s="18" t="s">
        <v>166</v>
      </c>
      <c r="E48" s="18" t="s">
        <v>167</v>
      </c>
      <c r="F48" s="49">
        <v>11.7</v>
      </c>
      <c r="G48" s="49">
        <v>11.5</v>
      </c>
      <c r="H48" s="18"/>
      <c r="I48" s="11" t="str">
        <f>LEFT(Tabel1[[#This Row],[Ruumi tüüp (TALO Tüüpruumide nimestik)]],2)</f>
        <v>52</v>
      </c>
      <c r="J48" s="22" t="s">
        <v>130</v>
      </c>
      <c r="K48" s="18" t="s">
        <v>158</v>
      </c>
      <c r="L48" s="11" t="str">
        <f>IFERROR(VLOOKUP(Tabel1[[#This Row],[Üürnik]],'Lepingu lisa'!$AW$3:$AX$22,2,FALSE),"")</f>
        <v/>
      </c>
      <c r="M48" s="11" t="str">
        <f>IFERROR(VLOOKUP(Tabel1[[#This Row],[Jaotus]],Tabelid!L:M,2,FALSE),"")</f>
        <v>NONE</v>
      </c>
      <c r="N48" s="11"/>
      <c r="O48" s="32"/>
      <c r="P48" s="32"/>
      <c r="Q48" s="32"/>
      <c r="R48" s="32"/>
      <c r="S48" s="32"/>
      <c r="T48" s="32"/>
      <c r="U48" s="32"/>
      <c r="V48" s="32"/>
      <c r="W48" s="32"/>
      <c r="X48" s="32"/>
      <c r="Y48" s="32"/>
      <c r="Z48" s="32"/>
      <c r="AA48" s="32"/>
      <c r="AB48" s="32"/>
      <c r="AC48" s="32"/>
      <c r="AD48" s="32"/>
      <c r="AE48" s="32"/>
      <c r="AF48" s="32"/>
      <c r="AG48" s="32"/>
    </row>
    <row r="49" spans="1:33" x14ac:dyDescent="0.25">
      <c r="A49" s="18" t="s">
        <v>84</v>
      </c>
      <c r="B49" s="19" t="s">
        <v>176</v>
      </c>
      <c r="C49" s="18" t="s">
        <v>86</v>
      </c>
      <c r="D49" s="18" t="s">
        <v>166</v>
      </c>
      <c r="E49" s="18" t="s">
        <v>167</v>
      </c>
      <c r="F49" s="49">
        <v>11.3</v>
      </c>
      <c r="G49" s="49">
        <v>11.2</v>
      </c>
      <c r="H49" s="18"/>
      <c r="I49" s="11" t="str">
        <f>LEFT(Tabel1[[#This Row],[Ruumi tüüp (TALO Tüüpruumide nimestik)]],2)</f>
        <v>52</v>
      </c>
      <c r="J49" s="22" t="s">
        <v>130</v>
      </c>
      <c r="K49" s="18" t="s">
        <v>177</v>
      </c>
      <c r="L49" s="11" t="str">
        <f>IFERROR(VLOOKUP(Tabel1[[#This Row],[Üürnik]],'Lepingu lisa'!$AW$3:$AX$22,2,FALSE),"")</f>
        <v/>
      </c>
      <c r="M49" s="11" t="str">
        <f>IFERROR(VLOOKUP(Tabel1[[#This Row],[Jaotus]],Tabelid!L:M,2,FALSE),"")</f>
        <v>NONE</v>
      </c>
      <c r="N49" s="11"/>
      <c r="O49" s="32"/>
      <c r="P49" s="32"/>
      <c r="Q49" s="32"/>
      <c r="R49" s="32"/>
      <c r="S49" s="32"/>
      <c r="T49" s="32"/>
      <c r="U49" s="32"/>
      <c r="V49" s="32"/>
      <c r="W49" s="32"/>
      <c r="X49" s="32"/>
      <c r="Y49" s="32"/>
      <c r="Z49" s="32"/>
      <c r="AA49" s="32"/>
      <c r="AB49" s="32"/>
      <c r="AC49" s="32"/>
      <c r="AD49" s="32"/>
      <c r="AE49" s="32"/>
      <c r="AF49" s="32"/>
      <c r="AG49" s="32"/>
    </row>
    <row r="50" spans="1:33" x14ac:dyDescent="0.25">
      <c r="A50" s="18" t="s">
        <v>84</v>
      </c>
      <c r="B50" s="19" t="s">
        <v>178</v>
      </c>
      <c r="C50" s="18" t="s">
        <v>86</v>
      </c>
      <c r="D50" s="18" t="s">
        <v>124</v>
      </c>
      <c r="E50" s="18" t="s">
        <v>125</v>
      </c>
      <c r="F50" s="49">
        <v>1.1000000000000001</v>
      </c>
      <c r="G50" s="49">
        <v>1.1000000000000001</v>
      </c>
      <c r="H50" s="18"/>
      <c r="I50" s="11" t="str">
        <f>LEFT(Tabel1[[#This Row],[Ruumi tüüp (TALO Tüüpruumide nimestik)]],2)</f>
        <v>23</v>
      </c>
      <c r="J50" s="22" t="s">
        <v>130</v>
      </c>
      <c r="K50" s="18" t="s">
        <v>134</v>
      </c>
      <c r="L50" s="11" t="str">
        <f>IFERROR(VLOOKUP(Tabel1[[#This Row],[Üürnik]],'Lepingu lisa'!$AW$3:$AX$22,2,FALSE),"")</f>
        <v/>
      </c>
      <c r="M50" s="11" t="str">
        <f>IFERROR(VLOOKUP(Tabel1[[#This Row],[Jaotus]],Tabelid!L:M,2,FALSE),"")</f>
        <v>NONE</v>
      </c>
      <c r="N50" s="11"/>
      <c r="O50" s="32"/>
      <c r="P50" s="32"/>
      <c r="Q50" s="32"/>
      <c r="R50" s="32"/>
      <c r="S50" s="32"/>
      <c r="T50" s="32"/>
      <c r="U50" s="32"/>
      <c r="V50" s="32"/>
      <c r="W50" s="32"/>
      <c r="X50" s="32"/>
      <c r="Y50" s="32"/>
      <c r="Z50" s="32"/>
      <c r="AA50" s="32"/>
      <c r="AB50" s="32"/>
      <c r="AC50" s="32"/>
      <c r="AD50" s="32"/>
      <c r="AE50" s="32"/>
      <c r="AF50" s="32"/>
      <c r="AG50" s="32"/>
    </row>
    <row r="51" spans="1:33" x14ac:dyDescent="0.25">
      <c r="A51" s="18" t="s">
        <v>84</v>
      </c>
      <c r="B51" s="19" t="s">
        <v>179</v>
      </c>
      <c r="C51" s="18" t="s">
        <v>86</v>
      </c>
      <c r="D51" s="18" t="s">
        <v>124</v>
      </c>
      <c r="E51" s="18" t="s">
        <v>125</v>
      </c>
      <c r="F51" s="49">
        <v>2.9</v>
      </c>
      <c r="G51" s="49">
        <v>2.8</v>
      </c>
      <c r="H51" s="18"/>
      <c r="I51" s="11" t="str">
        <f>LEFT(Tabel1[[#This Row],[Ruumi tüüp (TALO Tüüpruumide nimestik)]],2)</f>
        <v>23</v>
      </c>
      <c r="J51" s="22" t="s">
        <v>130</v>
      </c>
      <c r="K51" s="18" t="s">
        <v>177</v>
      </c>
      <c r="L51" s="11" t="str">
        <f>IFERROR(VLOOKUP(Tabel1[[#This Row],[Üürnik]],'Lepingu lisa'!$AW$3:$AX$22,2,FALSE),"")</f>
        <v/>
      </c>
      <c r="M51" s="11" t="str">
        <f>IFERROR(VLOOKUP(Tabel1[[#This Row],[Jaotus]],Tabelid!L:M,2,FALSE),"")</f>
        <v>NONE</v>
      </c>
      <c r="N51" s="11"/>
      <c r="O51" s="32"/>
      <c r="P51" s="32"/>
      <c r="Q51" s="32"/>
      <c r="R51" s="32"/>
      <c r="S51" s="32"/>
      <c r="T51" s="32"/>
      <c r="U51" s="32"/>
      <c r="V51" s="32"/>
      <c r="W51" s="32"/>
      <c r="X51" s="32"/>
      <c r="Y51" s="32"/>
      <c r="Z51" s="32"/>
      <c r="AA51" s="32"/>
      <c r="AB51" s="32"/>
      <c r="AC51" s="32"/>
      <c r="AD51" s="32"/>
      <c r="AE51" s="32"/>
      <c r="AF51" s="32"/>
      <c r="AG51" s="32"/>
    </row>
    <row r="52" spans="1:33" x14ac:dyDescent="0.25">
      <c r="A52" s="18" t="s">
        <v>84</v>
      </c>
      <c r="B52" s="19" t="s">
        <v>180</v>
      </c>
      <c r="C52" s="18" t="s">
        <v>86</v>
      </c>
      <c r="D52" s="18" t="s">
        <v>181</v>
      </c>
      <c r="E52" s="18" t="s">
        <v>182</v>
      </c>
      <c r="F52" s="49">
        <v>8.8000000000000007</v>
      </c>
      <c r="G52" s="49">
        <v>8.6999999999999993</v>
      </c>
      <c r="H52" s="18"/>
      <c r="I52" s="11" t="str">
        <f>LEFT(Tabel1[[#This Row],[Ruumi tüüp (TALO Tüüpruumide nimestik)]],2)</f>
        <v>87</v>
      </c>
      <c r="J52" s="22" t="s">
        <v>89</v>
      </c>
      <c r="K52" s="18"/>
      <c r="L52" s="11" t="str">
        <f>IFERROR(VLOOKUP(Tabel1[[#This Row],[Üürnik]],'Lepingu lisa'!$AW$3:$AX$22,2,FALSE),"")</f>
        <v/>
      </c>
      <c r="M52" s="11" t="str">
        <f>IFERROR(VLOOKUP(Tabel1[[#This Row],[Jaotus]],Tabelid!L:M,2,FALSE),"")</f>
        <v>BUILDING</v>
      </c>
      <c r="N52" s="11"/>
      <c r="O52" s="32"/>
      <c r="P52" s="32"/>
      <c r="Q52" s="32"/>
      <c r="R52" s="32"/>
      <c r="S52" s="32"/>
      <c r="T52" s="32"/>
      <c r="U52" s="32"/>
      <c r="V52" s="32"/>
      <c r="W52" s="32"/>
      <c r="X52" s="32"/>
      <c r="Y52" s="32"/>
      <c r="Z52" s="32"/>
      <c r="AA52" s="32"/>
      <c r="AB52" s="32"/>
      <c r="AC52" s="32"/>
      <c r="AD52" s="32"/>
      <c r="AE52" s="32"/>
      <c r="AF52" s="32"/>
      <c r="AG52" s="32"/>
    </row>
    <row r="53" spans="1:33" x14ac:dyDescent="0.25">
      <c r="A53" s="18" t="s">
        <v>183</v>
      </c>
      <c r="B53" s="19" t="s">
        <v>184</v>
      </c>
      <c r="C53" s="18" t="s">
        <v>94</v>
      </c>
      <c r="D53" s="18" t="s">
        <v>98</v>
      </c>
      <c r="E53" s="18" t="s">
        <v>96</v>
      </c>
      <c r="F53" s="49">
        <v>18.2</v>
      </c>
      <c r="G53" s="49">
        <v>18.2</v>
      </c>
      <c r="H53" s="18"/>
      <c r="I53" s="11" t="str">
        <f>LEFT(Tabel1[[#This Row],[Ruumi tüüp (TALO Tüüpruumide nimestik)]],2)</f>
        <v>92</v>
      </c>
      <c r="J53" s="22"/>
      <c r="K53" s="18"/>
      <c r="L53" s="11" t="str">
        <f>IFERROR(VLOOKUP(Tabel1[[#This Row],[Üürnik]],'Lepingu lisa'!$AW$3:$AX$22,2,FALSE),"")</f>
        <v/>
      </c>
      <c r="M53" s="11" t="str">
        <f>IFERROR(VLOOKUP(Tabel1[[#This Row],[Jaotus]],Tabelid!L:M,2,FALSE),"")</f>
        <v/>
      </c>
      <c r="N53" s="11"/>
      <c r="O53" s="32"/>
      <c r="P53" s="32"/>
      <c r="Q53" s="32"/>
      <c r="R53" s="32"/>
      <c r="S53" s="32"/>
      <c r="T53" s="32"/>
      <c r="U53" s="32"/>
      <c r="V53" s="32"/>
      <c r="W53" s="32"/>
      <c r="X53" s="32"/>
      <c r="Y53" s="32"/>
      <c r="Z53" s="32"/>
      <c r="AA53" s="32"/>
      <c r="AB53" s="32"/>
      <c r="AC53" s="32"/>
      <c r="AD53" s="32"/>
      <c r="AE53" s="32"/>
      <c r="AF53" s="32"/>
      <c r="AG53" s="32"/>
    </row>
    <row r="54" spans="1:33" x14ac:dyDescent="0.25">
      <c r="A54" s="18" t="s">
        <v>183</v>
      </c>
      <c r="B54" s="19" t="s">
        <v>185</v>
      </c>
      <c r="C54" s="18" t="s">
        <v>86</v>
      </c>
      <c r="D54" s="18" t="s">
        <v>108</v>
      </c>
      <c r="E54" s="18" t="s">
        <v>92</v>
      </c>
      <c r="F54" s="49">
        <v>10.5</v>
      </c>
      <c r="G54" s="49">
        <v>10.3</v>
      </c>
      <c r="H54" s="18"/>
      <c r="I54" s="11" t="str">
        <f>LEFT(Tabel1[[#This Row],[Ruumi tüüp (TALO Tüüpruumide nimestik)]],2)</f>
        <v>91</v>
      </c>
      <c r="J54" s="22" t="s">
        <v>89</v>
      </c>
      <c r="K54" s="18"/>
      <c r="L54" s="11" t="str">
        <f>IFERROR(VLOOKUP(Tabel1[[#This Row],[Üürnik]],'Lepingu lisa'!$AW$3:$AX$22,2,FALSE),"")</f>
        <v/>
      </c>
      <c r="M54" s="11" t="str">
        <f>IFERROR(VLOOKUP(Tabel1[[#This Row],[Jaotus]],Tabelid!L:M,2,FALSE),"")</f>
        <v>BUILDING</v>
      </c>
      <c r="N54" s="11"/>
      <c r="O54" s="32"/>
      <c r="P54" s="32"/>
      <c r="Q54" s="32"/>
      <c r="R54" s="32"/>
      <c r="S54" s="32"/>
      <c r="T54" s="32"/>
      <c r="U54" s="32"/>
      <c r="V54" s="32"/>
      <c r="W54" s="32"/>
      <c r="X54" s="32"/>
      <c r="Y54" s="32"/>
      <c r="Z54" s="32"/>
      <c r="AA54" s="32"/>
      <c r="AB54" s="32"/>
      <c r="AC54" s="32"/>
      <c r="AD54" s="32"/>
      <c r="AE54" s="32"/>
      <c r="AF54" s="32"/>
      <c r="AG54" s="32"/>
    </row>
    <row r="55" spans="1:33" x14ac:dyDescent="0.25">
      <c r="A55" s="18" t="s">
        <v>183</v>
      </c>
      <c r="B55" s="19" t="s">
        <v>186</v>
      </c>
      <c r="C55" s="18" t="s">
        <v>94</v>
      </c>
      <c r="D55" s="18" t="s">
        <v>95</v>
      </c>
      <c r="E55" s="18" t="s">
        <v>96</v>
      </c>
      <c r="F55" s="49">
        <v>4.0999999999999996</v>
      </c>
      <c r="G55" s="49">
        <v>4.0999999999999996</v>
      </c>
      <c r="H55" s="18"/>
      <c r="I55" s="11" t="str">
        <f>LEFT(Tabel1[[#This Row],[Ruumi tüüp (TALO Tüüpruumide nimestik)]],2)</f>
        <v>92</v>
      </c>
      <c r="J55" s="22"/>
      <c r="K55" s="18"/>
      <c r="L55" s="11" t="str">
        <f>IFERROR(VLOOKUP(Tabel1[[#This Row],[Üürnik]],'Lepingu lisa'!$AW$3:$AX$22,2,FALSE),"")</f>
        <v/>
      </c>
      <c r="M55" s="11" t="str">
        <f>IFERROR(VLOOKUP(Tabel1[[#This Row],[Jaotus]],Tabelid!L:M,2,FALSE),"")</f>
        <v/>
      </c>
      <c r="N55" s="11"/>
      <c r="O55" s="32"/>
      <c r="P55" s="32"/>
      <c r="Q55" s="32"/>
      <c r="R55" s="32"/>
      <c r="S55" s="32"/>
      <c r="T55" s="32"/>
      <c r="U55" s="32"/>
      <c r="V55" s="32"/>
      <c r="W55" s="32"/>
      <c r="X55" s="32"/>
      <c r="Y55" s="32"/>
      <c r="Z55" s="32"/>
      <c r="AA55" s="32"/>
      <c r="AB55" s="32"/>
      <c r="AC55" s="32"/>
      <c r="AD55" s="32"/>
      <c r="AE55" s="32"/>
      <c r="AF55" s="32"/>
      <c r="AG55" s="32"/>
    </row>
    <row r="56" spans="1:33" x14ac:dyDescent="0.25">
      <c r="A56" s="18" t="s">
        <v>183</v>
      </c>
      <c r="B56" s="19" t="s">
        <v>187</v>
      </c>
      <c r="C56" s="18" t="s">
        <v>86</v>
      </c>
      <c r="D56" s="18" t="s">
        <v>128</v>
      </c>
      <c r="E56" s="18" t="s">
        <v>129</v>
      </c>
      <c r="F56" s="49">
        <v>20.399999999999999</v>
      </c>
      <c r="G56" s="49">
        <v>20.100000000000001</v>
      </c>
      <c r="H56" s="18"/>
      <c r="I56" s="11" t="str">
        <f>LEFT(Tabel1[[#This Row],[Ruumi tüüp (TALO Tüüpruumide nimestik)]],2)</f>
        <v>21</v>
      </c>
      <c r="J56" s="22" t="s">
        <v>130</v>
      </c>
      <c r="K56" s="18" t="s">
        <v>188</v>
      </c>
      <c r="L56" s="11" t="str">
        <f>IFERROR(VLOOKUP(Tabel1[[#This Row],[Üürnik]],'Lepingu lisa'!$AW$3:$AX$22,2,FALSE),"")</f>
        <v/>
      </c>
      <c r="M56" s="11" t="str">
        <f>IFERROR(VLOOKUP(Tabel1[[#This Row],[Jaotus]],Tabelid!L:M,2,FALSE),"")</f>
        <v>NONE</v>
      </c>
      <c r="N56" s="11"/>
      <c r="O56" s="32"/>
      <c r="P56" s="32"/>
      <c r="Q56" s="32"/>
      <c r="R56" s="32"/>
      <c r="S56" s="32"/>
      <c r="T56" s="32"/>
      <c r="U56" s="32"/>
      <c r="V56" s="32"/>
      <c r="W56" s="32"/>
      <c r="X56" s="32"/>
      <c r="Y56" s="32"/>
      <c r="Z56" s="32"/>
      <c r="AA56" s="32"/>
      <c r="AB56" s="32"/>
      <c r="AC56" s="32"/>
      <c r="AD56" s="32"/>
      <c r="AE56" s="32"/>
      <c r="AF56" s="32"/>
      <c r="AG56" s="32"/>
    </row>
    <row r="57" spans="1:33" x14ac:dyDescent="0.25">
      <c r="A57" s="18" t="s">
        <v>183</v>
      </c>
      <c r="B57" s="19" t="s">
        <v>189</v>
      </c>
      <c r="C57" s="18" t="s">
        <v>86</v>
      </c>
      <c r="D57" s="18" t="s">
        <v>108</v>
      </c>
      <c r="E57" s="18" t="s">
        <v>92</v>
      </c>
      <c r="F57" s="49">
        <v>40.700000000000003</v>
      </c>
      <c r="G57" s="49">
        <v>39.6</v>
      </c>
      <c r="H57" s="18"/>
      <c r="I57" s="11" t="str">
        <f>LEFT(Tabel1[[#This Row],[Ruumi tüüp (TALO Tüüpruumide nimestik)]],2)</f>
        <v>91</v>
      </c>
      <c r="J57" s="22" t="s">
        <v>89</v>
      </c>
      <c r="K57" s="18"/>
      <c r="L57" s="11" t="str">
        <f>IFERROR(VLOOKUP(Tabel1[[#This Row],[Üürnik]],'Lepingu lisa'!$AW$3:$AX$22,2,FALSE),"")</f>
        <v/>
      </c>
      <c r="M57" s="11" t="str">
        <f>IFERROR(VLOOKUP(Tabel1[[#This Row],[Jaotus]],Tabelid!L:M,2,FALSE),"")</f>
        <v>BUILDING</v>
      </c>
      <c r="N57" s="11"/>
      <c r="O57" s="32"/>
      <c r="P57" s="32"/>
      <c r="Q57" s="32"/>
      <c r="R57" s="32"/>
      <c r="S57" s="32"/>
      <c r="T57" s="32"/>
      <c r="U57" s="32"/>
      <c r="V57" s="32"/>
      <c r="W57" s="32"/>
      <c r="X57" s="32"/>
      <c r="Y57" s="32"/>
      <c r="Z57" s="32"/>
      <c r="AA57" s="32"/>
      <c r="AB57" s="32"/>
      <c r="AC57" s="32"/>
      <c r="AD57" s="32"/>
      <c r="AE57" s="32"/>
      <c r="AF57" s="32"/>
      <c r="AG57" s="32"/>
    </row>
    <row r="58" spans="1:33" x14ac:dyDescent="0.25">
      <c r="A58" s="18" t="s">
        <v>183</v>
      </c>
      <c r="B58" s="19" t="s">
        <v>190</v>
      </c>
      <c r="C58" s="18" t="s">
        <v>86</v>
      </c>
      <c r="D58" s="18" t="s">
        <v>191</v>
      </c>
      <c r="E58" s="18" t="s">
        <v>192</v>
      </c>
      <c r="F58" s="49">
        <v>2.9</v>
      </c>
      <c r="G58" s="49">
        <v>2.7</v>
      </c>
      <c r="H58" s="18"/>
      <c r="I58" s="11" t="str">
        <f>LEFT(Tabel1[[#This Row],[Ruumi tüüp (TALO Tüüpruumide nimestik)]],2)</f>
        <v>51</v>
      </c>
      <c r="J58" s="22" t="s">
        <v>126</v>
      </c>
      <c r="K58" s="18"/>
      <c r="L58" s="11" t="str">
        <f>IFERROR(VLOOKUP(Tabel1[[#This Row],[Üürnik]],'Lepingu lisa'!$AW$3:$AX$22,2,FALSE),"")</f>
        <v/>
      </c>
      <c r="M58" s="11" t="str">
        <f>IFERROR(VLOOKUP(Tabel1[[#This Row],[Jaotus]],Tabelid!L:M,2,FALSE),"")</f>
        <v>FLOOR</v>
      </c>
      <c r="N58" s="11"/>
      <c r="O58" s="32"/>
      <c r="P58" s="32"/>
      <c r="Q58" s="32"/>
      <c r="R58" s="32"/>
      <c r="S58" s="32"/>
      <c r="T58" s="32"/>
      <c r="U58" s="32"/>
      <c r="V58" s="32"/>
      <c r="W58" s="32"/>
      <c r="X58" s="32"/>
      <c r="Y58" s="32"/>
      <c r="Z58" s="32"/>
      <c r="AA58" s="32"/>
      <c r="AB58" s="32"/>
      <c r="AC58" s="32"/>
      <c r="AD58" s="32"/>
      <c r="AE58" s="32"/>
      <c r="AF58" s="32"/>
      <c r="AG58" s="32"/>
    </row>
    <row r="59" spans="1:33" x14ac:dyDescent="0.25">
      <c r="A59" s="18" t="s">
        <v>183</v>
      </c>
      <c r="B59" s="19" t="s">
        <v>193</v>
      </c>
      <c r="C59" s="18" t="s">
        <v>86</v>
      </c>
      <c r="D59" s="18" t="s">
        <v>124</v>
      </c>
      <c r="E59" s="18" t="s">
        <v>125</v>
      </c>
      <c r="F59" s="49">
        <v>2.2999999999999998</v>
      </c>
      <c r="G59" s="49">
        <v>2.2000000000000002</v>
      </c>
      <c r="H59" s="18"/>
      <c r="I59" s="11" t="str">
        <f>LEFT(Tabel1[[#This Row],[Ruumi tüüp (TALO Tüüpruumide nimestik)]],2)</f>
        <v>23</v>
      </c>
      <c r="J59" s="22" t="s">
        <v>126</v>
      </c>
      <c r="K59" s="18"/>
      <c r="L59" s="11" t="str">
        <f>IFERROR(VLOOKUP(Tabel1[[#This Row],[Üürnik]],'Lepingu lisa'!$AW$3:$AX$22,2,FALSE),"")</f>
        <v/>
      </c>
      <c r="M59" s="11" t="str">
        <f>IFERROR(VLOOKUP(Tabel1[[#This Row],[Jaotus]],Tabelid!L:M,2,FALSE),"")</f>
        <v>FLOOR</v>
      </c>
      <c r="N59" s="11"/>
      <c r="O59" s="32"/>
      <c r="P59" s="32"/>
      <c r="Q59" s="32"/>
      <c r="R59" s="32"/>
      <c r="S59" s="32"/>
      <c r="T59" s="32"/>
      <c r="U59" s="32"/>
      <c r="V59" s="32"/>
      <c r="W59" s="32"/>
      <c r="X59" s="32"/>
      <c r="Y59" s="32"/>
      <c r="Z59" s="32"/>
      <c r="AA59" s="32"/>
      <c r="AB59" s="32"/>
      <c r="AC59" s="32"/>
      <c r="AD59" s="32"/>
      <c r="AE59" s="32"/>
      <c r="AF59" s="32"/>
      <c r="AG59" s="32"/>
    </row>
    <row r="60" spans="1:33" x14ac:dyDescent="0.25">
      <c r="A60" s="18" t="s">
        <v>183</v>
      </c>
      <c r="B60" s="19" t="s">
        <v>194</v>
      </c>
      <c r="C60" s="18" t="s">
        <v>86</v>
      </c>
      <c r="D60" s="18" t="s">
        <v>128</v>
      </c>
      <c r="E60" s="18" t="s">
        <v>129</v>
      </c>
      <c r="F60" s="49">
        <v>34.1</v>
      </c>
      <c r="G60" s="49">
        <v>33.9</v>
      </c>
      <c r="H60" s="18"/>
      <c r="I60" s="11" t="str">
        <f>LEFT(Tabel1[[#This Row],[Ruumi tüüp (TALO Tüüpruumide nimestik)]],2)</f>
        <v>21</v>
      </c>
      <c r="J60" s="22" t="s">
        <v>130</v>
      </c>
      <c r="K60" s="18" t="s">
        <v>188</v>
      </c>
      <c r="L60" s="11" t="str">
        <f>IFERROR(VLOOKUP(Tabel1[[#This Row],[Üürnik]],'Lepingu lisa'!$AW$3:$AX$22,2,FALSE),"")</f>
        <v/>
      </c>
      <c r="M60" s="11" t="str">
        <f>IFERROR(VLOOKUP(Tabel1[[#This Row],[Jaotus]],Tabelid!L:M,2,FALSE),"")</f>
        <v>NONE</v>
      </c>
      <c r="N60" s="11"/>
      <c r="O60" s="32"/>
      <c r="P60" s="32"/>
      <c r="Q60" s="32"/>
      <c r="R60" s="32"/>
      <c r="S60" s="32"/>
      <c r="T60" s="32"/>
      <c r="U60" s="32"/>
      <c r="V60" s="32"/>
      <c r="W60" s="32"/>
      <c r="X60" s="32"/>
      <c r="Y60" s="32"/>
      <c r="Z60" s="32"/>
      <c r="AA60" s="32"/>
      <c r="AB60" s="32"/>
      <c r="AC60" s="32"/>
      <c r="AD60" s="32"/>
      <c r="AE60" s="32"/>
      <c r="AF60" s="32"/>
      <c r="AG60" s="32"/>
    </row>
    <row r="61" spans="1:33" x14ac:dyDescent="0.25">
      <c r="A61" s="18" t="s">
        <v>183</v>
      </c>
      <c r="B61" s="19" t="s">
        <v>195</v>
      </c>
      <c r="C61" s="18" t="s">
        <v>86</v>
      </c>
      <c r="D61" s="18" t="s">
        <v>128</v>
      </c>
      <c r="E61" s="18" t="s">
        <v>129</v>
      </c>
      <c r="F61" s="49">
        <v>31.3</v>
      </c>
      <c r="G61" s="49">
        <v>30.7</v>
      </c>
      <c r="H61" s="18"/>
      <c r="I61" s="11" t="str">
        <f>LEFT(Tabel1[[#This Row],[Ruumi tüüp (TALO Tüüpruumide nimestik)]],2)</f>
        <v>21</v>
      </c>
      <c r="J61" s="22" t="s">
        <v>130</v>
      </c>
      <c r="K61" s="18" t="s">
        <v>188</v>
      </c>
      <c r="L61" s="11" t="str">
        <f>IFERROR(VLOOKUP(Tabel1[[#This Row],[Üürnik]],'Lepingu lisa'!$AW$3:$AX$22,2,FALSE),"")</f>
        <v/>
      </c>
      <c r="M61" s="11" t="str">
        <f>IFERROR(VLOOKUP(Tabel1[[#This Row],[Jaotus]],Tabelid!L:M,2,FALSE),"")</f>
        <v>NONE</v>
      </c>
      <c r="N61" s="11"/>
      <c r="O61" s="32"/>
      <c r="P61" s="32"/>
      <c r="Q61" s="32"/>
      <c r="R61" s="32"/>
      <c r="S61" s="32"/>
      <c r="T61" s="32"/>
      <c r="U61" s="32"/>
      <c r="V61" s="32"/>
      <c r="W61" s="32"/>
      <c r="X61" s="32"/>
      <c r="Y61" s="32"/>
      <c r="Z61" s="32"/>
      <c r="AA61" s="32"/>
      <c r="AB61" s="32"/>
      <c r="AC61" s="32"/>
      <c r="AD61" s="32"/>
      <c r="AE61" s="32"/>
      <c r="AF61" s="32"/>
      <c r="AG61" s="32"/>
    </row>
    <row r="62" spans="1:33" x14ac:dyDescent="0.25">
      <c r="A62" s="18" t="s">
        <v>183</v>
      </c>
      <c r="B62" s="19" t="s">
        <v>196</v>
      </c>
      <c r="C62" s="18" t="s">
        <v>86</v>
      </c>
      <c r="D62" s="18" t="s">
        <v>128</v>
      </c>
      <c r="E62" s="18" t="s">
        <v>129</v>
      </c>
      <c r="F62" s="49">
        <v>17</v>
      </c>
      <c r="G62" s="49">
        <v>16.3</v>
      </c>
      <c r="H62" s="18"/>
      <c r="I62" s="11" t="str">
        <f>LEFT(Tabel1[[#This Row],[Ruumi tüüp (TALO Tüüpruumide nimestik)]],2)</f>
        <v>21</v>
      </c>
      <c r="J62" s="22" t="s">
        <v>130</v>
      </c>
      <c r="K62" s="18" t="s">
        <v>158</v>
      </c>
      <c r="L62" s="11" t="str">
        <f>IFERROR(VLOOKUP(Tabel1[[#This Row],[Üürnik]],'Lepingu lisa'!$AW$3:$AX$22,2,FALSE),"")</f>
        <v/>
      </c>
      <c r="M62" s="11" t="str">
        <f>IFERROR(VLOOKUP(Tabel1[[#This Row],[Jaotus]],Tabelid!L:M,2,FALSE),"")</f>
        <v>NONE</v>
      </c>
      <c r="N62" s="11"/>
      <c r="O62" s="32"/>
      <c r="P62" s="32"/>
      <c r="Q62" s="32"/>
      <c r="R62" s="32"/>
      <c r="S62" s="32"/>
      <c r="T62" s="32"/>
      <c r="U62" s="32"/>
      <c r="V62" s="32"/>
      <c r="W62" s="32"/>
      <c r="X62" s="32"/>
      <c r="Y62" s="32"/>
      <c r="Z62" s="32"/>
      <c r="AA62" s="32"/>
      <c r="AB62" s="32"/>
      <c r="AC62" s="32"/>
      <c r="AD62" s="32"/>
      <c r="AE62" s="32"/>
      <c r="AF62" s="32"/>
      <c r="AG62" s="32"/>
    </row>
    <row r="63" spans="1:33" x14ac:dyDescent="0.25">
      <c r="A63" s="18" t="s">
        <v>183</v>
      </c>
      <c r="B63" s="19" t="s">
        <v>197</v>
      </c>
      <c r="C63" s="18" t="s">
        <v>86</v>
      </c>
      <c r="D63" s="18" t="s">
        <v>128</v>
      </c>
      <c r="E63" s="18" t="s">
        <v>129</v>
      </c>
      <c r="F63" s="49">
        <v>29.2</v>
      </c>
      <c r="G63" s="49">
        <v>28.3</v>
      </c>
      <c r="H63" s="18"/>
      <c r="I63" s="11" t="str">
        <f>LEFT(Tabel1[[#This Row],[Ruumi tüüp (TALO Tüüpruumide nimestik)]],2)</f>
        <v>21</v>
      </c>
      <c r="J63" s="22" t="s">
        <v>130</v>
      </c>
      <c r="K63" s="18" t="s">
        <v>158</v>
      </c>
      <c r="L63" s="11" t="str">
        <f>IFERROR(VLOOKUP(Tabel1[[#This Row],[Üürnik]],'Lepingu lisa'!$AW$3:$AX$22,2,FALSE),"")</f>
        <v/>
      </c>
      <c r="M63" s="11" t="str">
        <f>IFERROR(VLOOKUP(Tabel1[[#This Row],[Jaotus]],Tabelid!L:M,2,FALSE),"")</f>
        <v>NONE</v>
      </c>
      <c r="N63" s="11"/>
      <c r="O63" s="32"/>
      <c r="P63" s="32"/>
      <c r="Q63" s="32"/>
      <c r="R63" s="32"/>
      <c r="S63" s="32"/>
      <c r="T63" s="32"/>
      <c r="U63" s="32"/>
      <c r="V63" s="32"/>
      <c r="W63" s="32"/>
      <c r="X63" s="32"/>
      <c r="Y63" s="32"/>
      <c r="Z63" s="32"/>
      <c r="AA63" s="32"/>
      <c r="AB63" s="32"/>
      <c r="AC63" s="32"/>
      <c r="AD63" s="32"/>
      <c r="AE63" s="32"/>
      <c r="AF63" s="32"/>
      <c r="AG63" s="32"/>
    </row>
    <row r="64" spans="1:33" x14ac:dyDescent="0.25">
      <c r="A64" s="18" t="s">
        <v>183</v>
      </c>
      <c r="B64" s="19" t="s">
        <v>198</v>
      </c>
      <c r="C64" s="18" t="s">
        <v>86</v>
      </c>
      <c r="D64" s="18" t="s">
        <v>199</v>
      </c>
      <c r="E64" s="18" t="s">
        <v>200</v>
      </c>
      <c r="F64" s="49">
        <v>7.2</v>
      </c>
      <c r="G64" s="49">
        <v>6.8</v>
      </c>
      <c r="H64" s="18"/>
      <c r="I64" s="11" t="str">
        <f>LEFT(Tabel1[[#This Row],[Ruumi tüüp (TALO Tüüpruumide nimestik)]],2)</f>
        <v>75</v>
      </c>
      <c r="J64" s="22" t="s">
        <v>130</v>
      </c>
      <c r="K64" s="18" t="s">
        <v>158</v>
      </c>
      <c r="L64" s="11" t="str">
        <f>IFERROR(VLOOKUP(Tabel1[[#This Row],[Üürnik]],'Lepingu lisa'!$AW$3:$AX$22,2,FALSE),"")</f>
        <v/>
      </c>
      <c r="M64" s="11" t="str">
        <f>IFERROR(VLOOKUP(Tabel1[[#This Row],[Jaotus]],Tabelid!L:M,2,FALSE),"")</f>
        <v>NONE</v>
      </c>
      <c r="N64" s="11"/>
      <c r="O64" s="32"/>
      <c r="P64" s="32"/>
      <c r="Q64" s="32"/>
      <c r="R64" s="32"/>
      <c r="S64" s="32"/>
      <c r="T64" s="32"/>
      <c r="U64" s="32"/>
      <c r="V64" s="32"/>
      <c r="W64" s="32"/>
      <c r="X64" s="32"/>
      <c r="Y64" s="32"/>
      <c r="Z64" s="32"/>
      <c r="AA64" s="32"/>
      <c r="AB64" s="32"/>
      <c r="AC64" s="32"/>
      <c r="AD64" s="32"/>
      <c r="AE64" s="32"/>
      <c r="AF64" s="32"/>
      <c r="AG64" s="32"/>
    </row>
    <row r="65" spans="1:33" x14ac:dyDescent="0.25">
      <c r="A65" s="18" t="s">
        <v>183</v>
      </c>
      <c r="B65" s="19" t="s">
        <v>201</v>
      </c>
      <c r="C65" s="18" t="s">
        <v>86</v>
      </c>
      <c r="D65" s="18" t="s">
        <v>128</v>
      </c>
      <c r="E65" s="18" t="s">
        <v>129</v>
      </c>
      <c r="F65" s="49">
        <v>29.1</v>
      </c>
      <c r="G65" s="49">
        <v>28.8</v>
      </c>
      <c r="H65" s="18"/>
      <c r="I65" s="11" t="str">
        <f>LEFT(Tabel1[[#This Row],[Ruumi tüüp (TALO Tüüpruumide nimestik)]],2)</f>
        <v>21</v>
      </c>
      <c r="J65" s="22" t="s">
        <v>130</v>
      </c>
      <c r="K65" s="18" t="s">
        <v>158</v>
      </c>
      <c r="L65" s="11" t="str">
        <f>IFERROR(VLOOKUP(Tabel1[[#This Row],[Üürnik]],'Lepingu lisa'!$AW$3:$AX$22,2,FALSE),"")</f>
        <v/>
      </c>
      <c r="M65" s="11" t="str">
        <f>IFERROR(VLOOKUP(Tabel1[[#This Row],[Jaotus]],Tabelid!L:M,2,FALSE),"")</f>
        <v>NONE</v>
      </c>
      <c r="N65" s="11"/>
      <c r="O65" s="32"/>
      <c r="P65" s="32"/>
      <c r="Q65" s="32"/>
      <c r="R65" s="32"/>
      <c r="S65" s="32"/>
      <c r="T65" s="32"/>
      <c r="U65" s="32"/>
      <c r="V65" s="32"/>
      <c r="W65" s="32"/>
      <c r="X65" s="32"/>
      <c r="Y65" s="32"/>
      <c r="Z65" s="32"/>
      <c r="AA65" s="32"/>
      <c r="AB65" s="32"/>
      <c r="AC65" s="32"/>
      <c r="AD65" s="32"/>
      <c r="AE65" s="32"/>
      <c r="AF65" s="32"/>
      <c r="AG65" s="32"/>
    </row>
    <row r="66" spans="1:33" x14ac:dyDescent="0.25">
      <c r="A66" s="18" t="s">
        <v>183</v>
      </c>
      <c r="B66" s="19" t="s">
        <v>202</v>
      </c>
      <c r="C66" s="18" t="s">
        <v>86</v>
      </c>
      <c r="D66" s="18" t="s">
        <v>199</v>
      </c>
      <c r="E66" s="18" t="s">
        <v>200</v>
      </c>
      <c r="F66" s="49">
        <v>19.8</v>
      </c>
      <c r="G66" s="49">
        <v>19.100000000000001</v>
      </c>
      <c r="H66" s="18"/>
      <c r="I66" s="11" t="str">
        <f>LEFT(Tabel1[[#This Row],[Ruumi tüüp (TALO Tüüpruumide nimestik)]],2)</f>
        <v>75</v>
      </c>
      <c r="J66" s="22" t="s">
        <v>89</v>
      </c>
      <c r="K66" s="18"/>
      <c r="L66" s="11" t="str">
        <f>IFERROR(VLOOKUP(Tabel1[[#This Row],[Üürnik]],'Lepingu lisa'!$AW$3:$AX$22,2,FALSE),"")</f>
        <v/>
      </c>
      <c r="M66" s="11" t="str">
        <f>IFERROR(VLOOKUP(Tabel1[[#This Row],[Jaotus]],Tabelid!L:M,2,FALSE),"")</f>
        <v>BUILDING</v>
      </c>
      <c r="N66" s="11"/>
      <c r="O66" s="32"/>
      <c r="P66" s="32"/>
      <c r="Q66" s="32"/>
      <c r="R66" s="32"/>
      <c r="S66" s="32"/>
      <c r="T66" s="32"/>
      <c r="U66" s="32"/>
      <c r="V66" s="32"/>
      <c r="W66" s="32"/>
      <c r="X66" s="32"/>
      <c r="Y66" s="32"/>
      <c r="Z66" s="32"/>
      <c r="AA66" s="32"/>
      <c r="AB66" s="32"/>
      <c r="AC66" s="32"/>
      <c r="AD66" s="32"/>
      <c r="AE66" s="32"/>
      <c r="AF66" s="32"/>
      <c r="AG66" s="32"/>
    </row>
    <row r="67" spans="1:33" x14ac:dyDescent="0.25">
      <c r="A67" s="18" t="s">
        <v>183</v>
      </c>
      <c r="B67" s="19" t="s">
        <v>203</v>
      </c>
      <c r="C67" s="18" t="s">
        <v>86</v>
      </c>
      <c r="D67" s="18" t="s">
        <v>204</v>
      </c>
      <c r="E67" s="18" t="s">
        <v>205</v>
      </c>
      <c r="F67" s="49">
        <v>25.9</v>
      </c>
      <c r="G67" s="49">
        <v>24.9</v>
      </c>
      <c r="H67" s="18"/>
      <c r="I67" s="11" t="str">
        <f>LEFT(Tabel1[[#This Row],[Ruumi tüüp (TALO Tüüpruumide nimestik)]],2)</f>
        <v>53</v>
      </c>
      <c r="J67" s="22" t="s">
        <v>130</v>
      </c>
      <c r="K67" s="18" t="s">
        <v>158</v>
      </c>
      <c r="L67" s="11" t="str">
        <f>IFERROR(VLOOKUP(Tabel1[[#This Row],[Üürnik]],'Lepingu lisa'!$AW$3:$AX$22,2,FALSE),"")</f>
        <v/>
      </c>
      <c r="M67" s="11" t="str">
        <f>IFERROR(VLOOKUP(Tabel1[[#This Row],[Jaotus]],Tabelid!L:M,2,FALSE),"")</f>
        <v>NONE</v>
      </c>
      <c r="N67" s="11"/>
      <c r="O67" s="32"/>
      <c r="P67" s="32"/>
      <c r="Q67" s="32"/>
      <c r="R67" s="32"/>
      <c r="S67" s="32"/>
      <c r="T67" s="32"/>
      <c r="U67" s="32"/>
      <c r="V67" s="32"/>
      <c r="W67" s="32"/>
      <c r="X67" s="32"/>
      <c r="Y67" s="32"/>
      <c r="Z67" s="32"/>
      <c r="AA67" s="32"/>
      <c r="AB67" s="32"/>
      <c r="AC67" s="32"/>
      <c r="AD67" s="32"/>
      <c r="AE67" s="32"/>
      <c r="AF67" s="32"/>
      <c r="AG67" s="32"/>
    </row>
    <row r="68" spans="1:33" x14ac:dyDescent="0.25">
      <c r="A68" s="18" t="s">
        <v>183</v>
      </c>
      <c r="B68" s="19" t="s">
        <v>206</v>
      </c>
      <c r="C68" s="18" t="s">
        <v>86</v>
      </c>
      <c r="D68" s="18" t="s">
        <v>128</v>
      </c>
      <c r="E68" s="18" t="s">
        <v>129</v>
      </c>
      <c r="F68" s="49">
        <v>30.1</v>
      </c>
      <c r="G68" s="49">
        <v>29.1</v>
      </c>
      <c r="H68" s="18"/>
      <c r="I68" s="11" t="str">
        <f>LEFT(Tabel1[[#This Row],[Ruumi tüüp (TALO Tüüpruumide nimestik)]],2)</f>
        <v>21</v>
      </c>
      <c r="J68" s="22" t="s">
        <v>130</v>
      </c>
      <c r="K68" s="18" t="s">
        <v>158</v>
      </c>
      <c r="L68" s="11" t="str">
        <f>IFERROR(VLOOKUP(Tabel1[[#This Row],[Üürnik]],'Lepingu lisa'!$AW$3:$AX$22,2,FALSE),"")</f>
        <v/>
      </c>
      <c r="M68" s="11" t="str">
        <f>IFERROR(VLOOKUP(Tabel1[[#This Row],[Jaotus]],Tabelid!L:M,2,FALSE),"")</f>
        <v>NONE</v>
      </c>
      <c r="N68" s="11"/>
      <c r="O68" s="32"/>
      <c r="P68" s="32"/>
      <c r="Q68" s="32"/>
      <c r="R68" s="32"/>
      <c r="S68" s="32"/>
      <c r="T68" s="32"/>
      <c r="U68" s="32"/>
      <c r="V68" s="32"/>
      <c r="W68" s="32"/>
      <c r="X68" s="32"/>
      <c r="Y68" s="32"/>
      <c r="Z68" s="32"/>
      <c r="AA68" s="32"/>
      <c r="AB68" s="32"/>
      <c r="AC68" s="32"/>
      <c r="AD68" s="32"/>
      <c r="AE68" s="32"/>
      <c r="AF68" s="32"/>
      <c r="AG68" s="32"/>
    </row>
    <row r="69" spans="1:33" x14ac:dyDescent="0.25">
      <c r="A69" s="18" t="s">
        <v>183</v>
      </c>
      <c r="B69" s="19" t="s">
        <v>207</v>
      </c>
      <c r="C69" s="18" t="s">
        <v>86</v>
      </c>
      <c r="D69" s="18" t="s">
        <v>128</v>
      </c>
      <c r="E69" s="18" t="s">
        <v>129</v>
      </c>
      <c r="F69" s="49">
        <v>10.199999999999999</v>
      </c>
      <c r="G69" s="49">
        <v>9.8000000000000007</v>
      </c>
      <c r="H69" s="18"/>
      <c r="I69" s="11" t="str">
        <f>LEFT(Tabel1[[#This Row],[Ruumi tüüp (TALO Tüüpruumide nimestik)]],2)</f>
        <v>21</v>
      </c>
      <c r="J69" s="22" t="s">
        <v>130</v>
      </c>
      <c r="K69" s="18" t="s">
        <v>208</v>
      </c>
      <c r="L69" s="11" t="str">
        <f>IFERROR(VLOOKUP(Tabel1[[#This Row],[Üürnik]],'Lepingu lisa'!$AW$3:$AX$22,2,FALSE),"")</f>
        <v/>
      </c>
      <c r="M69" s="11" t="str">
        <f>IFERROR(VLOOKUP(Tabel1[[#This Row],[Jaotus]],Tabelid!L:M,2,FALSE),"")</f>
        <v>NONE</v>
      </c>
      <c r="N69" s="11"/>
      <c r="O69" s="32"/>
      <c r="P69" s="32"/>
      <c r="Q69" s="32"/>
      <c r="R69" s="32"/>
      <c r="S69" s="32"/>
      <c r="T69" s="32"/>
      <c r="U69" s="32"/>
      <c r="V69" s="32"/>
      <c r="W69" s="32"/>
      <c r="X69" s="32"/>
      <c r="Y69" s="32"/>
      <c r="Z69" s="32"/>
      <c r="AA69" s="32"/>
      <c r="AB69" s="32"/>
      <c r="AC69" s="32"/>
      <c r="AD69" s="32"/>
      <c r="AE69" s="32"/>
      <c r="AF69" s="32"/>
      <c r="AG69" s="32"/>
    </row>
    <row r="70" spans="1:33" x14ac:dyDescent="0.25">
      <c r="A70" s="18" t="s">
        <v>183</v>
      </c>
      <c r="B70" s="19" t="s">
        <v>209</v>
      </c>
      <c r="C70" s="18" t="s">
        <v>86</v>
      </c>
      <c r="D70" s="18" t="s">
        <v>108</v>
      </c>
      <c r="E70" s="18" t="s">
        <v>92</v>
      </c>
      <c r="F70" s="49">
        <v>4.7</v>
      </c>
      <c r="G70" s="49">
        <v>4.7</v>
      </c>
      <c r="H70" s="18"/>
      <c r="I70" s="11" t="str">
        <f>LEFT(Tabel1[[#This Row],[Ruumi tüüp (TALO Tüüpruumide nimestik)]],2)</f>
        <v>91</v>
      </c>
      <c r="J70" s="22" t="s">
        <v>89</v>
      </c>
      <c r="K70" s="18"/>
      <c r="L70" s="11" t="str">
        <f>IFERROR(VLOOKUP(Tabel1[[#This Row],[Üürnik]],'Lepingu lisa'!$AW$3:$AX$22,2,FALSE),"")</f>
        <v/>
      </c>
      <c r="M70" s="11" t="str">
        <f>IFERROR(VLOOKUP(Tabel1[[#This Row],[Jaotus]],Tabelid!L:M,2,FALSE),"")</f>
        <v>BUILDING</v>
      </c>
      <c r="N70" s="11"/>
      <c r="O70" s="32"/>
      <c r="P70" s="32"/>
      <c r="Q70" s="32"/>
      <c r="R70" s="32"/>
      <c r="S70" s="32"/>
      <c r="T70" s="32"/>
      <c r="U70" s="32"/>
      <c r="V70" s="32"/>
      <c r="W70" s="32"/>
      <c r="X70" s="32"/>
      <c r="Y70" s="32"/>
      <c r="Z70" s="32"/>
      <c r="AA70" s="32"/>
      <c r="AB70" s="32"/>
      <c r="AC70" s="32"/>
      <c r="AD70" s="32"/>
      <c r="AE70" s="32"/>
      <c r="AF70" s="32"/>
      <c r="AG70" s="32"/>
    </row>
    <row r="71" spans="1:33" x14ac:dyDescent="0.25">
      <c r="A71" s="18" t="s">
        <v>183</v>
      </c>
      <c r="B71" s="19" t="s">
        <v>210</v>
      </c>
      <c r="C71" s="18" t="s">
        <v>86</v>
      </c>
      <c r="D71" s="18" t="s">
        <v>157</v>
      </c>
      <c r="E71" s="18" t="s">
        <v>92</v>
      </c>
      <c r="F71" s="49">
        <v>4.0999999999999996</v>
      </c>
      <c r="G71" s="49">
        <v>3.9</v>
      </c>
      <c r="H71" s="18"/>
      <c r="I71" s="11" t="str">
        <f>LEFT(Tabel1[[#This Row],[Ruumi tüüp (TALO Tüüpruumide nimestik)]],2)</f>
        <v>91</v>
      </c>
      <c r="J71" s="22" t="s">
        <v>89</v>
      </c>
      <c r="K71" s="18"/>
      <c r="L71" s="11" t="str">
        <f>IFERROR(VLOOKUP(Tabel1[[#This Row],[Üürnik]],'Lepingu lisa'!$AW$3:$AX$22,2,FALSE),"")</f>
        <v/>
      </c>
      <c r="M71" s="11" t="str">
        <f>IFERROR(VLOOKUP(Tabel1[[#This Row],[Jaotus]],Tabelid!L:M,2,FALSE),"")</f>
        <v>BUILDING</v>
      </c>
      <c r="N71" s="11"/>
      <c r="O71" s="32"/>
      <c r="P71" s="32"/>
      <c r="Q71" s="32"/>
      <c r="R71" s="32"/>
      <c r="S71" s="32"/>
      <c r="T71" s="32"/>
      <c r="U71" s="32"/>
      <c r="V71" s="32"/>
      <c r="W71" s="32"/>
      <c r="X71" s="32"/>
      <c r="Y71" s="32"/>
      <c r="Z71" s="32"/>
      <c r="AA71" s="32"/>
      <c r="AB71" s="32"/>
      <c r="AC71" s="32"/>
      <c r="AD71" s="32"/>
      <c r="AE71" s="32"/>
      <c r="AF71" s="32"/>
      <c r="AG71" s="32"/>
    </row>
    <row r="72" spans="1:33" x14ac:dyDescent="0.25">
      <c r="A72" s="18" t="s">
        <v>183</v>
      </c>
      <c r="B72" s="19" t="s">
        <v>211</v>
      </c>
      <c r="C72" s="18" t="s">
        <v>86</v>
      </c>
      <c r="D72" s="18" t="s">
        <v>105</v>
      </c>
      <c r="E72" s="18" t="s">
        <v>106</v>
      </c>
      <c r="F72" s="49">
        <v>2.1</v>
      </c>
      <c r="G72" s="49">
        <v>1.9</v>
      </c>
      <c r="H72" s="18"/>
      <c r="I72" s="11" t="str">
        <f>LEFT(Tabel1[[#This Row],[Ruumi tüüp (TALO Tüüpruumide nimestik)]],2)</f>
        <v>73</v>
      </c>
      <c r="J72" s="22" t="s">
        <v>89</v>
      </c>
      <c r="K72" s="18"/>
      <c r="L72" s="11" t="str">
        <f>IFERROR(VLOOKUP(Tabel1[[#This Row],[Üürnik]],'Lepingu lisa'!$AW$3:$AX$22,2,FALSE),"")</f>
        <v/>
      </c>
      <c r="M72" s="11" t="str">
        <f>IFERROR(VLOOKUP(Tabel1[[#This Row],[Jaotus]],Tabelid!L:M,2,FALSE),"")</f>
        <v>BUILDING</v>
      </c>
      <c r="N72" s="11"/>
      <c r="O72" s="32"/>
      <c r="P72" s="32"/>
      <c r="Q72" s="32"/>
      <c r="R72" s="32"/>
      <c r="S72" s="32"/>
      <c r="T72" s="32"/>
      <c r="U72" s="32"/>
      <c r="V72" s="32"/>
      <c r="W72" s="32"/>
      <c r="X72" s="32"/>
      <c r="Y72" s="32"/>
      <c r="Z72" s="32"/>
      <c r="AA72" s="32"/>
      <c r="AB72" s="32"/>
      <c r="AC72" s="32"/>
      <c r="AD72" s="32"/>
      <c r="AE72" s="32"/>
      <c r="AF72" s="32"/>
      <c r="AG72" s="32"/>
    </row>
    <row r="73" spans="1:33" x14ac:dyDescent="0.25">
      <c r="A73" s="18" t="s">
        <v>183</v>
      </c>
      <c r="B73" s="19" t="s">
        <v>212</v>
      </c>
      <c r="C73" s="18" t="s">
        <v>86</v>
      </c>
      <c r="D73" s="18" t="s">
        <v>105</v>
      </c>
      <c r="E73" s="18" t="s">
        <v>106</v>
      </c>
      <c r="F73" s="49">
        <v>2.1</v>
      </c>
      <c r="G73" s="49">
        <v>1.9</v>
      </c>
      <c r="H73" s="18"/>
      <c r="I73" s="11" t="str">
        <f>LEFT(Tabel1[[#This Row],[Ruumi tüüp (TALO Tüüpruumide nimestik)]],2)</f>
        <v>73</v>
      </c>
      <c r="J73" s="22" t="s">
        <v>89</v>
      </c>
      <c r="K73" s="18"/>
      <c r="L73" s="11" t="str">
        <f>IFERROR(VLOOKUP(Tabel1[[#This Row],[Üürnik]],'Lepingu lisa'!$AW$3:$AX$22,2,FALSE),"")</f>
        <v/>
      </c>
      <c r="M73" s="11" t="str">
        <f>IFERROR(VLOOKUP(Tabel1[[#This Row],[Jaotus]],Tabelid!L:M,2,FALSE),"")</f>
        <v>BUILDING</v>
      </c>
      <c r="N73" s="11"/>
      <c r="O73" s="32"/>
      <c r="P73" s="32"/>
      <c r="Q73" s="32"/>
      <c r="R73" s="32"/>
      <c r="S73" s="32"/>
      <c r="T73" s="32"/>
      <c r="U73" s="32"/>
      <c r="V73" s="32"/>
      <c r="W73" s="32"/>
      <c r="X73" s="32"/>
      <c r="Y73" s="32"/>
      <c r="Z73" s="32"/>
      <c r="AA73" s="32"/>
      <c r="AB73" s="32"/>
      <c r="AC73" s="32"/>
      <c r="AD73" s="32"/>
      <c r="AE73" s="32"/>
      <c r="AF73" s="32"/>
      <c r="AG73" s="32"/>
    </row>
    <row r="74" spans="1:33" x14ac:dyDescent="0.25">
      <c r="A74" s="18" t="s">
        <v>183</v>
      </c>
      <c r="B74" s="19" t="s">
        <v>213</v>
      </c>
      <c r="C74" s="18" t="s">
        <v>94</v>
      </c>
      <c r="D74" s="18" t="s">
        <v>98</v>
      </c>
      <c r="E74" s="18" t="s">
        <v>96</v>
      </c>
      <c r="F74" s="49">
        <v>17.399999999999999</v>
      </c>
      <c r="G74" s="49">
        <v>17.399999999999999</v>
      </c>
      <c r="H74" s="18"/>
      <c r="I74" s="11" t="str">
        <f>LEFT(Tabel1[[#This Row],[Ruumi tüüp (TALO Tüüpruumide nimestik)]],2)</f>
        <v>92</v>
      </c>
      <c r="J74" s="22"/>
      <c r="K74" s="18"/>
      <c r="L74" s="11" t="str">
        <f>IFERROR(VLOOKUP(Tabel1[[#This Row],[Üürnik]],'Lepingu lisa'!$AW$3:$AX$22,2,FALSE),"")</f>
        <v/>
      </c>
      <c r="M74" s="11" t="str">
        <f>IFERROR(VLOOKUP(Tabel1[[#This Row],[Jaotus]],Tabelid!L:M,2,FALSE),"")</f>
        <v/>
      </c>
      <c r="N74" s="11"/>
      <c r="O74" s="32"/>
      <c r="P74" s="32"/>
      <c r="Q74" s="32"/>
      <c r="R74" s="32"/>
      <c r="S74" s="32"/>
      <c r="T74" s="32"/>
      <c r="U74" s="32"/>
      <c r="V74" s="32"/>
      <c r="W74" s="32"/>
      <c r="X74" s="32"/>
      <c r="Y74" s="32"/>
      <c r="Z74" s="32"/>
      <c r="AA74" s="32"/>
      <c r="AB74" s="32"/>
      <c r="AC74" s="32"/>
      <c r="AD74" s="32"/>
      <c r="AE74" s="32"/>
      <c r="AF74" s="32"/>
      <c r="AG74" s="32"/>
    </row>
    <row r="75" spans="1:33" x14ac:dyDescent="0.25">
      <c r="A75" s="18" t="s">
        <v>183</v>
      </c>
      <c r="B75" s="19" t="s">
        <v>214</v>
      </c>
      <c r="C75" s="18" t="s">
        <v>86</v>
      </c>
      <c r="D75" s="18" t="s">
        <v>108</v>
      </c>
      <c r="E75" s="18" t="s">
        <v>92</v>
      </c>
      <c r="F75" s="49">
        <v>10.4</v>
      </c>
      <c r="G75" s="49">
        <v>10</v>
      </c>
      <c r="H75" s="18"/>
      <c r="I75" s="11" t="str">
        <f>LEFT(Tabel1[[#This Row],[Ruumi tüüp (TALO Tüüpruumide nimestik)]],2)</f>
        <v>91</v>
      </c>
      <c r="J75" s="22" t="s">
        <v>89</v>
      </c>
      <c r="K75" s="18"/>
      <c r="L75" s="11" t="str">
        <f>IFERROR(VLOOKUP(Tabel1[[#This Row],[Üürnik]],'Lepingu lisa'!$AW$3:$AX$22,2,FALSE),"")</f>
        <v/>
      </c>
      <c r="M75" s="11" t="str">
        <f>IFERROR(VLOOKUP(Tabel1[[#This Row],[Jaotus]],Tabelid!L:M,2,FALSE),"")</f>
        <v>BUILDING</v>
      </c>
      <c r="N75" s="11"/>
      <c r="O75" s="32"/>
      <c r="P75" s="32"/>
      <c r="Q75" s="32"/>
      <c r="R75" s="32"/>
      <c r="S75" s="32"/>
      <c r="T75" s="32"/>
      <c r="U75" s="32"/>
      <c r="V75" s="32"/>
      <c r="W75" s="32"/>
      <c r="X75" s="32"/>
      <c r="Y75" s="32"/>
      <c r="Z75" s="32"/>
      <c r="AA75" s="32"/>
      <c r="AB75" s="32"/>
      <c r="AC75" s="32"/>
      <c r="AD75" s="32"/>
      <c r="AE75" s="32"/>
      <c r="AF75" s="32"/>
      <c r="AG75" s="32"/>
    </row>
    <row r="76" spans="1:33" x14ac:dyDescent="0.25">
      <c r="A76" s="18" t="s">
        <v>183</v>
      </c>
      <c r="B76" s="19" t="s">
        <v>215</v>
      </c>
      <c r="C76" s="18" t="s">
        <v>86</v>
      </c>
      <c r="D76" s="18" t="s">
        <v>157</v>
      </c>
      <c r="E76" s="18" t="s">
        <v>92</v>
      </c>
      <c r="F76" s="49">
        <v>7</v>
      </c>
      <c r="G76" s="49">
        <v>6.2</v>
      </c>
      <c r="H76" s="18"/>
      <c r="I76" s="11" t="str">
        <f>LEFT(Tabel1[[#This Row],[Ruumi tüüp (TALO Tüüpruumide nimestik)]],2)</f>
        <v>91</v>
      </c>
      <c r="J76" s="22" t="s">
        <v>130</v>
      </c>
      <c r="K76" s="18" t="s">
        <v>158</v>
      </c>
      <c r="L76" s="11" t="str">
        <f>IFERROR(VLOOKUP(Tabel1[[#This Row],[Üürnik]],'Lepingu lisa'!$AW$3:$AX$22,2,FALSE),"")</f>
        <v/>
      </c>
      <c r="M76" s="11" t="str">
        <f>IFERROR(VLOOKUP(Tabel1[[#This Row],[Jaotus]],Tabelid!L:M,2,FALSE),"")</f>
        <v>NONE</v>
      </c>
      <c r="N76" s="11"/>
      <c r="O76" s="32"/>
      <c r="P76" s="32"/>
      <c r="Q76" s="32"/>
      <c r="R76" s="32"/>
      <c r="S76" s="32"/>
      <c r="T76" s="32"/>
      <c r="U76" s="32"/>
      <c r="V76" s="32"/>
      <c r="W76" s="32"/>
      <c r="X76" s="32"/>
      <c r="Y76" s="32"/>
      <c r="Z76" s="32"/>
      <c r="AA76" s="32"/>
      <c r="AB76" s="32"/>
      <c r="AC76" s="32"/>
      <c r="AD76" s="32"/>
      <c r="AE76" s="32"/>
      <c r="AF76" s="32"/>
      <c r="AG76" s="32"/>
    </row>
    <row r="77" spans="1:33" x14ac:dyDescent="0.25">
      <c r="A77" s="18" t="s">
        <v>183</v>
      </c>
      <c r="B77" s="19" t="s">
        <v>216</v>
      </c>
      <c r="C77" s="18" t="s">
        <v>86</v>
      </c>
      <c r="D77" s="18" t="s">
        <v>171</v>
      </c>
      <c r="E77" s="18" t="s">
        <v>172</v>
      </c>
      <c r="F77" s="49">
        <v>9.5</v>
      </c>
      <c r="G77" s="49">
        <v>9.1</v>
      </c>
      <c r="H77" s="18"/>
      <c r="I77" s="11" t="str">
        <f>LEFT(Tabel1[[#This Row],[Ruumi tüüp (TALO Tüüpruumide nimestik)]],2)</f>
        <v>49</v>
      </c>
      <c r="J77" s="22" t="s">
        <v>130</v>
      </c>
      <c r="K77" s="18" t="s">
        <v>158</v>
      </c>
      <c r="L77" s="11" t="str">
        <f>IFERROR(VLOOKUP(Tabel1[[#This Row],[Üürnik]],'Lepingu lisa'!$AW$3:$AX$22,2,FALSE),"")</f>
        <v/>
      </c>
      <c r="M77" s="11" t="str">
        <f>IFERROR(VLOOKUP(Tabel1[[#This Row],[Jaotus]],Tabelid!L:M,2,FALSE),"")</f>
        <v>NONE</v>
      </c>
      <c r="N77" s="11"/>
      <c r="O77" s="32"/>
      <c r="P77" s="32"/>
      <c r="Q77" s="32"/>
      <c r="R77" s="32"/>
      <c r="S77" s="32"/>
      <c r="T77" s="32"/>
      <c r="U77" s="32"/>
      <c r="V77" s="32"/>
      <c r="W77" s="32"/>
      <c r="X77" s="32"/>
      <c r="Y77" s="32"/>
      <c r="Z77" s="32"/>
      <c r="AA77" s="32"/>
      <c r="AB77" s="32"/>
      <c r="AC77" s="32"/>
      <c r="AD77" s="32"/>
      <c r="AE77" s="32"/>
      <c r="AF77" s="32"/>
      <c r="AG77" s="32"/>
    </row>
    <row r="78" spans="1:33" x14ac:dyDescent="0.25">
      <c r="A78" s="18" t="s">
        <v>183</v>
      </c>
      <c r="B78" s="19" t="s">
        <v>217</v>
      </c>
      <c r="C78" s="18" t="s">
        <v>86</v>
      </c>
      <c r="D78" s="18" t="s">
        <v>108</v>
      </c>
      <c r="E78" s="18" t="s">
        <v>92</v>
      </c>
      <c r="F78" s="49">
        <v>11</v>
      </c>
      <c r="G78" s="49">
        <v>10.1</v>
      </c>
      <c r="H78" s="18"/>
      <c r="I78" s="11" t="str">
        <f>LEFT(Tabel1[[#This Row],[Ruumi tüüp (TALO Tüüpruumide nimestik)]],2)</f>
        <v>91</v>
      </c>
      <c r="J78" s="22" t="s">
        <v>130</v>
      </c>
      <c r="K78" s="18" t="s">
        <v>158</v>
      </c>
      <c r="L78" s="11" t="str">
        <f>IFERROR(VLOOKUP(Tabel1[[#This Row],[Üürnik]],'Lepingu lisa'!$AW$3:$AX$22,2,FALSE),"")</f>
        <v/>
      </c>
      <c r="M78" s="11" t="str">
        <f>IFERROR(VLOOKUP(Tabel1[[#This Row],[Jaotus]],Tabelid!L:M,2,FALSE),"")</f>
        <v>NONE</v>
      </c>
      <c r="N78" s="11"/>
      <c r="O78" s="32"/>
      <c r="P78" s="32"/>
      <c r="Q78" s="32"/>
      <c r="R78" s="32"/>
      <c r="S78" s="32"/>
      <c r="T78" s="32"/>
      <c r="U78" s="32"/>
      <c r="V78" s="32"/>
      <c r="W78" s="32"/>
      <c r="X78" s="32"/>
      <c r="Y78" s="32"/>
      <c r="Z78" s="32"/>
      <c r="AA78" s="32"/>
      <c r="AB78" s="32"/>
      <c r="AC78" s="32"/>
      <c r="AD78" s="32"/>
      <c r="AE78" s="32"/>
      <c r="AF78" s="32"/>
      <c r="AG78" s="32"/>
    </row>
    <row r="79" spans="1:33" x14ac:dyDescent="0.25">
      <c r="A79" s="18" t="s">
        <v>183</v>
      </c>
      <c r="B79" s="19" t="s">
        <v>218</v>
      </c>
      <c r="C79" s="18" t="s">
        <v>94</v>
      </c>
      <c r="D79" s="18" t="s">
        <v>95</v>
      </c>
      <c r="E79" s="18" t="s">
        <v>96</v>
      </c>
      <c r="F79" s="49">
        <v>4.5</v>
      </c>
      <c r="G79" s="49">
        <v>4.5</v>
      </c>
      <c r="H79" s="18"/>
      <c r="I79" s="11" t="str">
        <f>LEFT(Tabel1[[#This Row],[Ruumi tüüp (TALO Tüüpruumide nimestik)]],2)</f>
        <v>92</v>
      </c>
      <c r="J79" s="22"/>
      <c r="K79" s="18"/>
      <c r="L79" s="11" t="str">
        <f>IFERROR(VLOOKUP(Tabel1[[#This Row],[Üürnik]],'Lepingu lisa'!$AW$3:$AX$22,2,FALSE),"")</f>
        <v/>
      </c>
      <c r="M79" s="11" t="str">
        <f>IFERROR(VLOOKUP(Tabel1[[#This Row],[Jaotus]],Tabelid!L:M,2,FALSE),"")</f>
        <v/>
      </c>
      <c r="N79" s="11"/>
      <c r="O79" s="32"/>
      <c r="P79" s="32"/>
      <c r="Q79" s="32"/>
      <c r="R79" s="32"/>
      <c r="S79" s="32"/>
      <c r="T79" s="32"/>
      <c r="U79" s="32"/>
      <c r="V79" s="32"/>
      <c r="W79" s="32"/>
      <c r="X79" s="32"/>
      <c r="Y79" s="32"/>
      <c r="Z79" s="32"/>
      <c r="AA79" s="32"/>
      <c r="AB79" s="32"/>
      <c r="AC79" s="32"/>
      <c r="AD79" s="32"/>
      <c r="AE79" s="32"/>
      <c r="AF79" s="32"/>
      <c r="AG79" s="32"/>
    </row>
    <row r="80" spans="1:33" x14ac:dyDescent="0.25">
      <c r="A80" s="18" t="s">
        <v>183</v>
      </c>
      <c r="B80" s="19" t="s">
        <v>219</v>
      </c>
      <c r="C80" s="18" t="s">
        <v>86</v>
      </c>
      <c r="D80" s="18" t="s">
        <v>128</v>
      </c>
      <c r="E80" s="18" t="s">
        <v>129</v>
      </c>
      <c r="F80" s="49">
        <v>17.8</v>
      </c>
      <c r="G80" s="49">
        <v>17.2</v>
      </c>
      <c r="H80" s="18"/>
      <c r="I80" s="11" t="str">
        <f>LEFT(Tabel1[[#This Row],[Ruumi tüüp (TALO Tüüpruumide nimestik)]],2)</f>
        <v>21</v>
      </c>
      <c r="J80" s="22" t="s">
        <v>130</v>
      </c>
      <c r="K80" s="18" t="s">
        <v>158</v>
      </c>
      <c r="L80" s="11" t="str">
        <f>IFERROR(VLOOKUP(Tabel1[[#This Row],[Üürnik]],'Lepingu lisa'!$AW$3:$AX$22,2,FALSE),"")</f>
        <v/>
      </c>
      <c r="M80" s="11" t="str">
        <f>IFERROR(VLOOKUP(Tabel1[[#This Row],[Jaotus]],Tabelid!L:M,2,FALSE),"")</f>
        <v>NONE</v>
      </c>
      <c r="N80" s="11"/>
      <c r="O80" s="32"/>
      <c r="P80" s="32"/>
      <c r="Q80" s="32"/>
      <c r="R80" s="32"/>
      <c r="S80" s="32"/>
      <c r="T80" s="32"/>
      <c r="U80" s="32"/>
      <c r="V80" s="32"/>
      <c r="W80" s="32"/>
      <c r="X80" s="32"/>
      <c r="Y80" s="32"/>
      <c r="Z80" s="32"/>
      <c r="AA80" s="32"/>
      <c r="AB80" s="32"/>
      <c r="AC80" s="32"/>
      <c r="AD80" s="32"/>
      <c r="AE80" s="32"/>
      <c r="AF80" s="32"/>
      <c r="AG80" s="32"/>
    </row>
    <row r="81" spans="1:33" x14ac:dyDescent="0.25">
      <c r="A81" s="18" t="s">
        <v>183</v>
      </c>
      <c r="B81" s="19" t="s">
        <v>220</v>
      </c>
      <c r="C81" s="18" t="s">
        <v>86</v>
      </c>
      <c r="D81" s="18" t="s">
        <v>128</v>
      </c>
      <c r="E81" s="18" t="s">
        <v>129</v>
      </c>
      <c r="F81" s="49">
        <v>11.7</v>
      </c>
      <c r="G81" s="49">
        <v>11.1</v>
      </c>
      <c r="H81" s="18"/>
      <c r="I81" s="11" t="str">
        <f>LEFT(Tabel1[[#This Row],[Ruumi tüüp (TALO Tüüpruumide nimestik)]],2)</f>
        <v>21</v>
      </c>
      <c r="J81" s="22" t="s">
        <v>130</v>
      </c>
      <c r="K81" s="18" t="s">
        <v>158</v>
      </c>
      <c r="L81" s="11" t="str">
        <f>IFERROR(VLOOKUP(Tabel1[[#This Row],[Üürnik]],'Lepingu lisa'!$AW$3:$AX$22,2,FALSE),"")</f>
        <v/>
      </c>
      <c r="M81" s="11" t="str">
        <f>IFERROR(VLOOKUP(Tabel1[[#This Row],[Jaotus]],Tabelid!L:M,2,FALSE),"")</f>
        <v>NONE</v>
      </c>
      <c r="N81" s="11"/>
      <c r="O81" s="32"/>
      <c r="P81" s="32"/>
      <c r="Q81" s="32"/>
      <c r="R81" s="32"/>
      <c r="S81" s="32"/>
      <c r="T81" s="32"/>
      <c r="U81" s="32"/>
      <c r="V81" s="32"/>
      <c r="W81" s="32"/>
      <c r="X81" s="32"/>
      <c r="Y81" s="32"/>
      <c r="Z81" s="32"/>
      <c r="AA81" s="32"/>
      <c r="AB81" s="32"/>
      <c r="AC81" s="32"/>
      <c r="AD81" s="32"/>
      <c r="AE81" s="32"/>
      <c r="AF81" s="32"/>
      <c r="AG81" s="32"/>
    </row>
    <row r="82" spans="1:33" x14ac:dyDescent="0.25">
      <c r="A82" s="18" t="s">
        <v>183</v>
      </c>
      <c r="B82" s="19" t="s">
        <v>221</v>
      </c>
      <c r="C82" s="18" t="s">
        <v>86</v>
      </c>
      <c r="D82" s="18" t="s">
        <v>128</v>
      </c>
      <c r="E82" s="18" t="s">
        <v>129</v>
      </c>
      <c r="F82" s="49">
        <v>6.8</v>
      </c>
      <c r="G82" s="49">
        <v>6.4</v>
      </c>
      <c r="H82" s="18"/>
      <c r="I82" s="11" t="str">
        <f>LEFT(Tabel1[[#This Row],[Ruumi tüüp (TALO Tüüpruumide nimestik)]],2)</f>
        <v>21</v>
      </c>
      <c r="J82" s="22" t="s">
        <v>130</v>
      </c>
      <c r="K82" s="18" t="s">
        <v>158</v>
      </c>
      <c r="L82" s="11" t="str">
        <f>IFERROR(VLOOKUP(Tabel1[[#This Row],[Üürnik]],'Lepingu lisa'!$AW$3:$AX$22,2,FALSE),"")</f>
        <v/>
      </c>
      <c r="M82" s="11" t="str">
        <f>IFERROR(VLOOKUP(Tabel1[[#This Row],[Jaotus]],Tabelid!L:M,2,FALSE),"")</f>
        <v>NONE</v>
      </c>
      <c r="N82" s="11"/>
      <c r="O82" s="32"/>
      <c r="P82" s="32"/>
      <c r="Q82" s="32"/>
      <c r="R82" s="32"/>
      <c r="S82" s="32"/>
      <c r="T82" s="32"/>
      <c r="U82" s="32"/>
      <c r="V82" s="32"/>
      <c r="W82" s="32"/>
      <c r="X82" s="32"/>
      <c r="Y82" s="32"/>
      <c r="Z82" s="32"/>
      <c r="AA82" s="32"/>
      <c r="AB82" s="32"/>
      <c r="AC82" s="32"/>
      <c r="AD82" s="32"/>
      <c r="AE82" s="32"/>
      <c r="AF82" s="32"/>
      <c r="AG82" s="32"/>
    </row>
    <row r="83" spans="1:33" x14ac:dyDescent="0.25">
      <c r="A83" s="18" t="s">
        <v>183</v>
      </c>
      <c r="B83" s="19" t="s">
        <v>222</v>
      </c>
      <c r="C83" s="18" t="s">
        <v>86</v>
      </c>
      <c r="D83" s="18" t="s">
        <v>128</v>
      </c>
      <c r="E83" s="18" t="s">
        <v>129</v>
      </c>
      <c r="F83" s="49">
        <v>6.9</v>
      </c>
      <c r="G83" s="49">
        <v>6.3</v>
      </c>
      <c r="H83" s="18"/>
      <c r="I83" s="11" t="str">
        <f>LEFT(Tabel1[[#This Row],[Ruumi tüüp (TALO Tüüpruumide nimestik)]],2)</f>
        <v>21</v>
      </c>
      <c r="J83" s="22" t="s">
        <v>130</v>
      </c>
      <c r="K83" s="18" t="s">
        <v>158</v>
      </c>
      <c r="L83" s="11" t="str">
        <f>IFERROR(VLOOKUP(Tabel1[[#This Row],[Üürnik]],'Lepingu lisa'!$AW$3:$AX$22,2,FALSE),"")</f>
        <v/>
      </c>
      <c r="M83" s="11" t="str">
        <f>IFERROR(VLOOKUP(Tabel1[[#This Row],[Jaotus]],Tabelid!L:M,2,FALSE),"")</f>
        <v>NONE</v>
      </c>
      <c r="N83" s="11"/>
      <c r="O83" s="32"/>
      <c r="P83" s="32"/>
      <c r="Q83" s="32"/>
      <c r="R83" s="32"/>
      <c r="S83" s="32"/>
      <c r="T83" s="32"/>
      <c r="U83" s="32"/>
      <c r="V83" s="32"/>
      <c r="W83" s="32"/>
      <c r="X83" s="32"/>
      <c r="Y83" s="32"/>
      <c r="Z83" s="32"/>
      <c r="AA83" s="32"/>
      <c r="AB83" s="32"/>
      <c r="AC83" s="32"/>
      <c r="AD83" s="32"/>
      <c r="AE83" s="32"/>
      <c r="AF83" s="32"/>
      <c r="AG83" s="32"/>
    </row>
    <row r="84" spans="1:33" x14ac:dyDescent="0.25">
      <c r="A84" s="18" t="s">
        <v>223</v>
      </c>
      <c r="B84" s="19" t="s">
        <v>224</v>
      </c>
      <c r="C84" s="18" t="s">
        <v>94</v>
      </c>
      <c r="D84" s="18" t="s">
        <v>98</v>
      </c>
      <c r="E84" s="18" t="s">
        <v>96</v>
      </c>
      <c r="F84" s="49">
        <v>16.7</v>
      </c>
      <c r="G84" s="49">
        <v>16.7</v>
      </c>
      <c r="H84" s="18"/>
      <c r="I84" s="11" t="str">
        <f>LEFT(Tabel1[[#This Row],[Ruumi tüüp (TALO Tüüpruumide nimestik)]],2)</f>
        <v>92</v>
      </c>
      <c r="J84" s="22"/>
      <c r="K84" s="18"/>
      <c r="L84" s="11" t="str">
        <f>IFERROR(VLOOKUP(Tabel1[[#This Row],[Üürnik]],'Lepingu lisa'!$AW$3:$AX$22,2,FALSE),"")</f>
        <v/>
      </c>
      <c r="M84" s="11" t="str">
        <f>IFERROR(VLOOKUP(Tabel1[[#This Row],[Jaotus]],Tabelid!L:M,2,FALSE),"")</f>
        <v/>
      </c>
      <c r="N84" s="11"/>
      <c r="O84" s="32"/>
      <c r="P84" s="32"/>
      <c r="Q84" s="32"/>
      <c r="R84" s="32"/>
      <c r="S84" s="32"/>
      <c r="T84" s="32"/>
      <c r="U84" s="32"/>
      <c r="V84" s="32"/>
      <c r="W84" s="32"/>
      <c r="X84" s="32"/>
      <c r="Y84" s="32"/>
      <c r="Z84" s="32"/>
      <c r="AA84" s="32"/>
      <c r="AB84" s="32"/>
      <c r="AC84" s="32"/>
      <c r="AD84" s="32"/>
      <c r="AE84" s="32"/>
      <c r="AF84" s="32"/>
      <c r="AG84" s="32"/>
    </row>
    <row r="85" spans="1:33" x14ac:dyDescent="0.25">
      <c r="A85" s="18" t="s">
        <v>223</v>
      </c>
      <c r="B85" s="19" t="s">
        <v>225</v>
      </c>
      <c r="C85" s="18" t="s">
        <v>86</v>
      </c>
      <c r="D85" s="18" t="s">
        <v>108</v>
      </c>
      <c r="E85" s="18" t="s">
        <v>92</v>
      </c>
      <c r="F85" s="49">
        <v>10.3</v>
      </c>
      <c r="G85" s="49">
        <v>10.1</v>
      </c>
      <c r="H85" s="18"/>
      <c r="I85" s="11" t="str">
        <f>LEFT(Tabel1[[#This Row],[Ruumi tüüp (TALO Tüüpruumide nimestik)]],2)</f>
        <v>91</v>
      </c>
      <c r="J85" s="22" t="s">
        <v>89</v>
      </c>
      <c r="K85" s="18"/>
      <c r="L85" s="11" t="str">
        <f>IFERROR(VLOOKUP(Tabel1[[#This Row],[Üürnik]],'Lepingu lisa'!$AW$3:$AX$22,2,FALSE),"")</f>
        <v/>
      </c>
      <c r="M85" s="11" t="str">
        <f>IFERROR(VLOOKUP(Tabel1[[#This Row],[Jaotus]],Tabelid!L:M,2,FALSE),"")</f>
        <v>BUILDING</v>
      </c>
      <c r="N85" s="11"/>
      <c r="O85" s="32"/>
      <c r="P85" s="32"/>
      <c r="Q85" s="32"/>
      <c r="R85" s="32"/>
      <c r="S85" s="32"/>
      <c r="T85" s="32"/>
      <c r="U85" s="32"/>
      <c r="V85" s="32"/>
      <c r="W85" s="32"/>
      <c r="X85" s="32"/>
      <c r="Y85" s="32"/>
      <c r="Z85" s="32"/>
      <c r="AA85" s="32"/>
      <c r="AB85" s="32"/>
      <c r="AC85" s="32"/>
      <c r="AD85" s="32"/>
      <c r="AE85" s="32"/>
      <c r="AF85" s="32"/>
      <c r="AG85" s="32"/>
    </row>
    <row r="86" spans="1:33" x14ac:dyDescent="0.25">
      <c r="A86" s="18" t="s">
        <v>223</v>
      </c>
      <c r="B86" s="19" t="s">
        <v>226</v>
      </c>
      <c r="C86" s="18" t="s">
        <v>94</v>
      </c>
      <c r="D86" s="18" t="s">
        <v>95</v>
      </c>
      <c r="E86" s="18" t="s">
        <v>96</v>
      </c>
      <c r="F86" s="49">
        <v>4.0999999999999996</v>
      </c>
      <c r="G86" s="49">
        <v>4.0999999999999996</v>
      </c>
      <c r="H86" s="18"/>
      <c r="I86" s="11" t="str">
        <f>LEFT(Tabel1[[#This Row],[Ruumi tüüp (TALO Tüüpruumide nimestik)]],2)</f>
        <v>92</v>
      </c>
      <c r="J86" s="22"/>
      <c r="K86" s="18"/>
      <c r="L86" s="11" t="str">
        <f>IFERROR(VLOOKUP(Tabel1[[#This Row],[Üürnik]],'Lepingu lisa'!$AW$3:$AX$22,2,FALSE),"")</f>
        <v/>
      </c>
      <c r="M86" s="11" t="str">
        <f>IFERROR(VLOOKUP(Tabel1[[#This Row],[Jaotus]],Tabelid!L:M,2,FALSE),"")</f>
        <v/>
      </c>
      <c r="N86" s="11"/>
      <c r="O86" s="32"/>
      <c r="P86" s="32"/>
      <c r="Q86" s="32"/>
      <c r="R86" s="32"/>
      <c r="S86" s="32"/>
      <c r="T86" s="32"/>
      <c r="U86" s="32"/>
      <c r="V86" s="32"/>
      <c r="W86" s="32"/>
      <c r="X86" s="32"/>
      <c r="Y86" s="32"/>
      <c r="Z86" s="32"/>
      <c r="AA86" s="32"/>
      <c r="AB86" s="32"/>
      <c r="AC86" s="32"/>
      <c r="AD86" s="32"/>
      <c r="AE86" s="32"/>
      <c r="AF86" s="32"/>
      <c r="AG86" s="32"/>
    </row>
    <row r="87" spans="1:33" x14ac:dyDescent="0.25">
      <c r="A87" s="18" t="s">
        <v>223</v>
      </c>
      <c r="B87" s="19" t="s">
        <v>227</v>
      </c>
      <c r="C87" s="18" t="s">
        <v>86</v>
      </c>
      <c r="D87" s="18" t="s">
        <v>228</v>
      </c>
      <c r="E87" s="18" t="s">
        <v>129</v>
      </c>
      <c r="F87" s="49">
        <v>20.3</v>
      </c>
      <c r="G87" s="49">
        <v>20</v>
      </c>
      <c r="H87" s="18" t="s">
        <v>142</v>
      </c>
      <c r="I87" s="11" t="str">
        <f>LEFT(Tabel1[[#This Row],[Ruumi tüüp (TALO Tüüpruumide nimestik)]],2)</f>
        <v>21</v>
      </c>
      <c r="J87" s="22" t="s">
        <v>130</v>
      </c>
      <c r="K87" s="18" t="s">
        <v>134</v>
      </c>
      <c r="L87" s="11" t="str">
        <f>IFERROR(VLOOKUP(Tabel1[[#This Row],[Üürnik]],'Lepingu lisa'!$AW$3:$AX$22,2,FALSE),"")</f>
        <v/>
      </c>
      <c r="M87" s="11" t="str">
        <f>IFERROR(VLOOKUP(Tabel1[[#This Row],[Jaotus]],Tabelid!L:M,2,FALSE),"")</f>
        <v>NONE</v>
      </c>
      <c r="N87" s="11"/>
      <c r="O87" s="32"/>
      <c r="P87" s="32"/>
      <c r="Q87" s="32"/>
      <c r="R87" s="32"/>
      <c r="S87" s="32"/>
      <c r="T87" s="32"/>
      <c r="U87" s="32"/>
      <c r="V87" s="32"/>
      <c r="W87" s="32"/>
      <c r="X87" s="32"/>
      <c r="Y87" s="32"/>
      <c r="Z87" s="32"/>
      <c r="AA87" s="32"/>
      <c r="AB87" s="32"/>
      <c r="AC87" s="32"/>
      <c r="AD87" s="32"/>
      <c r="AE87" s="32"/>
      <c r="AF87" s="32"/>
      <c r="AG87" s="32"/>
    </row>
    <row r="88" spans="1:33" x14ac:dyDescent="0.25">
      <c r="A88" s="18" t="s">
        <v>223</v>
      </c>
      <c r="B88" s="19" t="s">
        <v>229</v>
      </c>
      <c r="C88" s="18" t="s">
        <v>86</v>
      </c>
      <c r="D88" s="18" t="s">
        <v>108</v>
      </c>
      <c r="E88" s="18" t="s">
        <v>92</v>
      </c>
      <c r="F88" s="49">
        <v>41.3</v>
      </c>
      <c r="G88" s="49">
        <v>39.700000000000003</v>
      </c>
      <c r="H88" s="18"/>
      <c r="I88" s="11" t="str">
        <f>LEFT(Tabel1[[#This Row],[Ruumi tüüp (TALO Tüüpruumide nimestik)]],2)</f>
        <v>91</v>
      </c>
      <c r="J88" s="22" t="s">
        <v>89</v>
      </c>
      <c r="K88" s="18"/>
      <c r="L88" s="11" t="str">
        <f>IFERROR(VLOOKUP(Tabel1[[#This Row],[Üürnik]],'Lepingu lisa'!$AW$3:$AX$22,2,FALSE),"")</f>
        <v/>
      </c>
      <c r="M88" s="11" t="str">
        <f>IFERROR(VLOOKUP(Tabel1[[#This Row],[Jaotus]],Tabelid!L:M,2,FALSE),"")</f>
        <v>BUILDING</v>
      </c>
      <c r="N88" s="11"/>
      <c r="O88" s="32"/>
      <c r="P88" s="32"/>
      <c r="Q88" s="32"/>
      <c r="R88" s="32"/>
      <c r="S88" s="32"/>
      <c r="T88" s="32"/>
      <c r="U88" s="32"/>
      <c r="V88" s="32"/>
      <c r="W88" s="32"/>
      <c r="X88" s="32"/>
      <c r="Y88" s="32"/>
      <c r="Z88" s="32"/>
      <c r="AA88" s="32"/>
      <c r="AB88" s="32"/>
      <c r="AC88" s="32"/>
      <c r="AD88" s="32"/>
      <c r="AE88" s="32"/>
      <c r="AF88" s="32"/>
      <c r="AG88" s="32"/>
    </row>
    <row r="89" spans="1:33" x14ac:dyDescent="0.25">
      <c r="A89" s="18" t="s">
        <v>223</v>
      </c>
      <c r="B89" s="19" t="s">
        <v>230</v>
      </c>
      <c r="C89" s="18" t="s">
        <v>86</v>
      </c>
      <c r="D89" s="18" t="s">
        <v>191</v>
      </c>
      <c r="E89" s="18" t="s">
        <v>192</v>
      </c>
      <c r="F89" s="49">
        <v>2.5</v>
      </c>
      <c r="G89" s="49">
        <v>2.2999999999999998</v>
      </c>
      <c r="H89" s="18"/>
      <c r="I89" s="11" t="str">
        <f>LEFT(Tabel1[[#This Row],[Ruumi tüüp (TALO Tüüpruumide nimestik)]],2)</f>
        <v>51</v>
      </c>
      <c r="J89" s="22" t="s">
        <v>126</v>
      </c>
      <c r="K89" s="18"/>
      <c r="L89" s="11" t="str">
        <f>IFERROR(VLOOKUP(Tabel1[[#This Row],[Üürnik]],'Lepingu lisa'!$AW$3:$AX$22,2,FALSE),"")</f>
        <v/>
      </c>
      <c r="M89" s="11" t="str">
        <f>IFERROR(VLOOKUP(Tabel1[[#This Row],[Jaotus]],Tabelid!L:M,2,FALSE),"")</f>
        <v>FLOOR</v>
      </c>
      <c r="N89" s="11"/>
      <c r="O89" s="32"/>
      <c r="P89" s="32"/>
      <c r="Q89" s="32"/>
      <c r="R89" s="32"/>
      <c r="S89" s="32"/>
      <c r="T89" s="32"/>
      <c r="U89" s="32"/>
      <c r="V89" s="32"/>
      <c r="W89" s="32"/>
      <c r="X89" s="32"/>
      <c r="Y89" s="32"/>
      <c r="Z89" s="32"/>
      <c r="AA89" s="32"/>
      <c r="AB89" s="32"/>
      <c r="AC89" s="32"/>
      <c r="AD89" s="32"/>
      <c r="AE89" s="32"/>
      <c r="AF89" s="32"/>
      <c r="AG89" s="32"/>
    </row>
    <row r="90" spans="1:33" x14ac:dyDescent="0.25">
      <c r="A90" s="18" t="s">
        <v>223</v>
      </c>
      <c r="B90" s="19" t="s">
        <v>231</v>
      </c>
      <c r="C90" s="18" t="s">
        <v>86</v>
      </c>
      <c r="D90" s="18" t="s">
        <v>124</v>
      </c>
      <c r="E90" s="18" t="s">
        <v>125</v>
      </c>
      <c r="F90" s="49">
        <v>2.5</v>
      </c>
      <c r="G90" s="49">
        <v>2.4</v>
      </c>
      <c r="H90" s="18"/>
      <c r="I90" s="11" t="str">
        <f>LEFT(Tabel1[[#This Row],[Ruumi tüüp (TALO Tüüpruumide nimestik)]],2)</f>
        <v>23</v>
      </c>
      <c r="J90" s="22" t="s">
        <v>126</v>
      </c>
      <c r="K90" s="18"/>
      <c r="L90" s="11" t="str">
        <f>IFERROR(VLOOKUP(Tabel1[[#This Row],[Üürnik]],'Lepingu lisa'!$AW$3:$AX$22,2,FALSE),"")</f>
        <v/>
      </c>
      <c r="M90" s="11" t="str">
        <f>IFERROR(VLOOKUP(Tabel1[[#This Row],[Jaotus]],Tabelid!L:M,2,FALSE),"")</f>
        <v>FLOOR</v>
      </c>
      <c r="N90" s="11"/>
      <c r="O90" s="32"/>
      <c r="P90" s="32"/>
      <c r="Q90" s="32"/>
      <c r="R90" s="32"/>
      <c r="S90" s="32"/>
      <c r="T90" s="32"/>
      <c r="U90" s="32"/>
      <c r="V90" s="32"/>
      <c r="W90" s="32"/>
      <c r="X90" s="32"/>
      <c r="Y90" s="32"/>
      <c r="Z90" s="32"/>
      <c r="AA90" s="32"/>
      <c r="AB90" s="32"/>
      <c r="AC90" s="32"/>
      <c r="AD90" s="32"/>
      <c r="AE90" s="32"/>
      <c r="AF90" s="32"/>
      <c r="AG90" s="32"/>
    </row>
    <row r="91" spans="1:33" x14ac:dyDescent="0.25">
      <c r="A91" s="18" t="s">
        <v>223</v>
      </c>
      <c r="B91" s="19" t="s">
        <v>232</v>
      </c>
      <c r="C91" s="18" t="s">
        <v>86</v>
      </c>
      <c r="D91" s="18" t="s">
        <v>128</v>
      </c>
      <c r="E91" s="18" t="s">
        <v>129</v>
      </c>
      <c r="F91" s="49">
        <v>17.8</v>
      </c>
      <c r="G91" s="49">
        <v>17.399999999999999</v>
      </c>
      <c r="H91" s="18"/>
      <c r="I91" s="11" t="str">
        <f>LEFT(Tabel1[[#This Row],[Ruumi tüüp (TALO Tüüpruumide nimestik)]],2)</f>
        <v>21</v>
      </c>
      <c r="J91" s="22" t="s">
        <v>130</v>
      </c>
      <c r="K91" s="18" t="s">
        <v>177</v>
      </c>
      <c r="L91" s="11" t="str">
        <f>IFERROR(VLOOKUP(Tabel1[[#This Row],[Üürnik]],'Lepingu lisa'!$AW$3:$AX$22,2,FALSE),"")</f>
        <v/>
      </c>
      <c r="M91" s="11" t="str">
        <f>IFERROR(VLOOKUP(Tabel1[[#This Row],[Jaotus]],Tabelid!L:M,2,FALSE),"")</f>
        <v>NONE</v>
      </c>
      <c r="N91" s="11"/>
      <c r="O91" s="32"/>
      <c r="P91" s="32"/>
      <c r="Q91" s="32"/>
      <c r="R91" s="32"/>
      <c r="S91" s="32"/>
      <c r="T91" s="32"/>
      <c r="U91" s="32"/>
      <c r="V91" s="32"/>
      <c r="W91" s="32"/>
      <c r="X91" s="32"/>
      <c r="Y91" s="32"/>
      <c r="Z91" s="32"/>
      <c r="AA91" s="32"/>
      <c r="AB91" s="32"/>
      <c r="AC91" s="32"/>
      <c r="AD91" s="32"/>
      <c r="AE91" s="32"/>
      <c r="AF91" s="32"/>
      <c r="AG91" s="32"/>
    </row>
    <row r="92" spans="1:33" x14ac:dyDescent="0.25">
      <c r="A92" s="18" t="s">
        <v>223</v>
      </c>
      <c r="B92" s="19" t="s">
        <v>233</v>
      </c>
      <c r="C92" s="18" t="s">
        <v>86</v>
      </c>
      <c r="D92" s="18" t="s">
        <v>128</v>
      </c>
      <c r="E92" s="18" t="s">
        <v>129</v>
      </c>
      <c r="F92" s="49">
        <v>26.3</v>
      </c>
      <c r="G92" s="49">
        <v>25.6</v>
      </c>
      <c r="H92" s="18"/>
      <c r="I92" s="11" t="str">
        <f>LEFT(Tabel1[[#This Row],[Ruumi tüüp (TALO Tüüpruumide nimestik)]],2)</f>
        <v>21</v>
      </c>
      <c r="J92" s="22" t="s">
        <v>130</v>
      </c>
      <c r="K92" s="18" t="s">
        <v>177</v>
      </c>
      <c r="L92" s="11" t="str">
        <f>IFERROR(VLOOKUP(Tabel1[[#This Row],[Üürnik]],'Lepingu lisa'!$AW$3:$AX$22,2,FALSE),"")</f>
        <v/>
      </c>
      <c r="M92" s="11" t="str">
        <f>IFERROR(VLOOKUP(Tabel1[[#This Row],[Jaotus]],Tabelid!L:M,2,FALSE),"")</f>
        <v>NONE</v>
      </c>
      <c r="N92" s="11"/>
      <c r="O92" s="32"/>
      <c r="P92" s="32"/>
      <c r="Q92" s="32"/>
      <c r="R92" s="32"/>
      <c r="S92" s="32"/>
      <c r="T92" s="32"/>
      <c r="U92" s="32"/>
      <c r="V92" s="32"/>
      <c r="W92" s="32"/>
      <c r="X92" s="32"/>
      <c r="Y92" s="32"/>
      <c r="Z92" s="32"/>
      <c r="AA92" s="32"/>
      <c r="AB92" s="32"/>
      <c r="AC92" s="32"/>
      <c r="AD92" s="32"/>
      <c r="AE92" s="32"/>
      <c r="AF92" s="32"/>
      <c r="AG92" s="32"/>
    </row>
    <row r="93" spans="1:33" x14ac:dyDescent="0.25">
      <c r="A93" s="18" t="s">
        <v>223</v>
      </c>
      <c r="B93" s="19" t="s">
        <v>234</v>
      </c>
      <c r="C93" s="18" t="s">
        <v>86</v>
      </c>
      <c r="D93" s="18" t="s">
        <v>124</v>
      </c>
      <c r="E93" s="18" t="s">
        <v>125</v>
      </c>
      <c r="F93" s="49">
        <v>3</v>
      </c>
      <c r="G93" s="49">
        <v>2.7</v>
      </c>
      <c r="H93" s="18"/>
      <c r="I93" s="11" t="str">
        <f>LEFT(Tabel1[[#This Row],[Ruumi tüüp (TALO Tüüpruumide nimestik)]],2)</f>
        <v>23</v>
      </c>
      <c r="J93" s="22" t="s">
        <v>130</v>
      </c>
      <c r="K93" s="18" t="s">
        <v>177</v>
      </c>
      <c r="L93" s="11" t="str">
        <f>IFERROR(VLOOKUP(Tabel1[[#This Row],[Üürnik]],'Lepingu lisa'!$AW$3:$AX$22,2,FALSE),"")</f>
        <v/>
      </c>
      <c r="M93" s="11" t="str">
        <f>IFERROR(VLOOKUP(Tabel1[[#This Row],[Jaotus]],Tabelid!L:M,2,FALSE),"")</f>
        <v>NONE</v>
      </c>
      <c r="N93" s="11"/>
      <c r="O93" s="32"/>
      <c r="P93" s="32"/>
      <c r="Q93" s="32"/>
      <c r="R93" s="32"/>
      <c r="S93" s="32"/>
      <c r="T93" s="32"/>
      <c r="U93" s="32"/>
      <c r="V93" s="32"/>
      <c r="W93" s="32"/>
      <c r="X93" s="32"/>
      <c r="Y93" s="32"/>
      <c r="Z93" s="32"/>
      <c r="AA93" s="32"/>
      <c r="AB93" s="32"/>
      <c r="AC93" s="32"/>
      <c r="AD93" s="32"/>
      <c r="AE93" s="32"/>
      <c r="AF93" s="32"/>
      <c r="AG93" s="32"/>
    </row>
    <row r="94" spans="1:33" x14ac:dyDescent="0.25">
      <c r="A94" s="18" t="s">
        <v>223</v>
      </c>
      <c r="B94" s="19" t="s">
        <v>235</v>
      </c>
      <c r="C94" s="18" t="s">
        <v>86</v>
      </c>
      <c r="D94" s="18" t="s">
        <v>128</v>
      </c>
      <c r="E94" s="18" t="s">
        <v>129</v>
      </c>
      <c r="F94" s="49">
        <v>17.899999999999999</v>
      </c>
      <c r="G94" s="49">
        <v>17.2</v>
      </c>
      <c r="H94" s="18"/>
      <c r="I94" s="11" t="str">
        <f>LEFT(Tabel1[[#This Row],[Ruumi tüüp (TALO Tüüpruumide nimestik)]],2)</f>
        <v>21</v>
      </c>
      <c r="J94" s="22" t="s">
        <v>130</v>
      </c>
      <c r="K94" s="18" t="s">
        <v>177</v>
      </c>
      <c r="L94" s="11" t="str">
        <f>IFERROR(VLOOKUP(Tabel1[[#This Row],[Üürnik]],'Lepingu lisa'!$AW$3:$AX$22,2,FALSE),"")</f>
        <v/>
      </c>
      <c r="M94" s="11" t="str">
        <f>IFERROR(VLOOKUP(Tabel1[[#This Row],[Jaotus]],Tabelid!L:M,2,FALSE),"")</f>
        <v>NONE</v>
      </c>
      <c r="N94" s="11"/>
      <c r="O94" s="32"/>
      <c r="P94" s="32"/>
      <c r="Q94" s="32"/>
      <c r="R94" s="32"/>
      <c r="S94" s="32"/>
      <c r="T94" s="32"/>
      <c r="U94" s="32"/>
      <c r="V94" s="32"/>
      <c r="W94" s="32"/>
      <c r="X94" s="32"/>
      <c r="Y94" s="32"/>
      <c r="Z94" s="32"/>
      <c r="AA94" s="32"/>
      <c r="AB94" s="32"/>
      <c r="AC94" s="32"/>
      <c r="AD94" s="32"/>
      <c r="AE94" s="32"/>
      <c r="AF94" s="32"/>
      <c r="AG94" s="32"/>
    </row>
    <row r="95" spans="1:33" x14ac:dyDescent="0.25">
      <c r="A95" s="18" t="s">
        <v>223</v>
      </c>
      <c r="B95" s="19" t="s">
        <v>236</v>
      </c>
      <c r="C95" s="18" t="s">
        <v>86</v>
      </c>
      <c r="D95" s="18" t="s">
        <v>128</v>
      </c>
      <c r="E95" s="18" t="s">
        <v>129</v>
      </c>
      <c r="F95" s="49">
        <v>18.2</v>
      </c>
      <c r="G95" s="49">
        <v>17.399999999999999</v>
      </c>
      <c r="H95" s="18"/>
      <c r="I95" s="11" t="str">
        <f>LEFT(Tabel1[[#This Row],[Ruumi tüüp (TALO Tüüpruumide nimestik)]],2)</f>
        <v>21</v>
      </c>
      <c r="J95" s="22" t="s">
        <v>130</v>
      </c>
      <c r="K95" s="18" t="s">
        <v>177</v>
      </c>
      <c r="L95" s="11" t="str">
        <f>IFERROR(VLOOKUP(Tabel1[[#This Row],[Üürnik]],'Lepingu lisa'!$AW$3:$AX$22,2,FALSE),"")</f>
        <v/>
      </c>
      <c r="M95" s="11" t="str">
        <f>IFERROR(VLOOKUP(Tabel1[[#This Row],[Jaotus]],Tabelid!L:M,2,FALSE),"")</f>
        <v>NONE</v>
      </c>
      <c r="N95" s="11"/>
      <c r="O95" s="32"/>
      <c r="P95" s="32"/>
      <c r="Q95" s="32"/>
      <c r="R95" s="32"/>
      <c r="S95" s="32"/>
      <c r="T95" s="32"/>
      <c r="U95" s="32"/>
      <c r="V95" s="32"/>
      <c r="W95" s="32"/>
      <c r="X95" s="32"/>
      <c r="Y95" s="32"/>
      <c r="Z95" s="32"/>
      <c r="AA95" s="32"/>
      <c r="AB95" s="32"/>
      <c r="AC95" s="32"/>
      <c r="AD95" s="32"/>
      <c r="AE95" s="32"/>
      <c r="AF95" s="32"/>
      <c r="AG95" s="32"/>
    </row>
    <row r="96" spans="1:33" x14ac:dyDescent="0.25">
      <c r="A96" s="18" t="s">
        <v>223</v>
      </c>
      <c r="B96" s="19" t="s">
        <v>237</v>
      </c>
      <c r="C96" s="18" t="s">
        <v>86</v>
      </c>
      <c r="D96" s="18" t="s">
        <v>128</v>
      </c>
      <c r="E96" s="18" t="s">
        <v>129</v>
      </c>
      <c r="F96" s="49">
        <v>18.100000000000001</v>
      </c>
      <c r="G96" s="49">
        <v>17.399999999999999</v>
      </c>
      <c r="H96" s="18"/>
      <c r="I96" s="11" t="str">
        <f>LEFT(Tabel1[[#This Row],[Ruumi tüüp (TALO Tüüpruumide nimestik)]],2)</f>
        <v>21</v>
      </c>
      <c r="J96" s="22" t="s">
        <v>130</v>
      </c>
      <c r="K96" s="18" t="s">
        <v>177</v>
      </c>
      <c r="L96" s="11" t="str">
        <f>IFERROR(VLOOKUP(Tabel1[[#This Row],[Üürnik]],'Lepingu lisa'!$AW$3:$AX$22,2,FALSE),"")</f>
        <v/>
      </c>
      <c r="M96" s="11" t="str">
        <f>IFERROR(VLOOKUP(Tabel1[[#This Row],[Jaotus]],Tabelid!L:M,2,FALSE),"")</f>
        <v>NONE</v>
      </c>
      <c r="N96" s="11"/>
      <c r="O96" s="32"/>
      <c r="P96" s="32"/>
      <c r="Q96" s="32"/>
      <c r="R96" s="32"/>
      <c r="S96" s="32"/>
      <c r="T96" s="32"/>
      <c r="U96" s="32"/>
      <c r="V96" s="32"/>
      <c r="W96" s="32"/>
      <c r="X96" s="32"/>
      <c r="Y96" s="32"/>
      <c r="Z96" s="32"/>
      <c r="AA96" s="32"/>
      <c r="AB96" s="32"/>
      <c r="AC96" s="32"/>
      <c r="AD96" s="32"/>
      <c r="AE96" s="32"/>
      <c r="AF96" s="32"/>
      <c r="AG96" s="32"/>
    </row>
    <row r="97" spans="1:33" x14ac:dyDescent="0.25">
      <c r="A97" s="18" t="s">
        <v>223</v>
      </c>
      <c r="B97" s="19" t="s">
        <v>238</v>
      </c>
      <c r="C97" s="18" t="s">
        <v>86</v>
      </c>
      <c r="D97" s="18" t="s">
        <v>128</v>
      </c>
      <c r="E97" s="18" t="s">
        <v>129</v>
      </c>
      <c r="F97" s="49">
        <v>27.4</v>
      </c>
      <c r="G97" s="49">
        <v>26.5</v>
      </c>
      <c r="H97" s="18"/>
      <c r="I97" s="11" t="str">
        <f>LEFT(Tabel1[[#This Row],[Ruumi tüüp (TALO Tüüpruumide nimestik)]],2)</f>
        <v>21</v>
      </c>
      <c r="J97" s="22" t="s">
        <v>130</v>
      </c>
      <c r="K97" s="18" t="s">
        <v>177</v>
      </c>
      <c r="L97" s="11" t="str">
        <f>IFERROR(VLOOKUP(Tabel1[[#This Row],[Üürnik]],'Lepingu lisa'!$AW$3:$AX$22,2,FALSE),"")</f>
        <v/>
      </c>
      <c r="M97" s="11" t="str">
        <f>IFERROR(VLOOKUP(Tabel1[[#This Row],[Jaotus]],Tabelid!L:M,2,FALSE),"")</f>
        <v>NONE</v>
      </c>
      <c r="N97" s="11"/>
      <c r="O97" s="32"/>
      <c r="P97" s="32"/>
      <c r="Q97" s="32"/>
      <c r="R97" s="32"/>
      <c r="S97" s="32"/>
      <c r="T97" s="32"/>
      <c r="U97" s="32"/>
      <c r="V97" s="32"/>
      <c r="W97" s="32"/>
      <c r="X97" s="32"/>
      <c r="Y97" s="32"/>
      <c r="Z97" s="32"/>
      <c r="AA97" s="32"/>
      <c r="AB97" s="32"/>
      <c r="AC97" s="32"/>
      <c r="AD97" s="32"/>
      <c r="AE97" s="32"/>
      <c r="AF97" s="32"/>
      <c r="AG97" s="32"/>
    </row>
    <row r="98" spans="1:33" x14ac:dyDescent="0.25">
      <c r="A98" s="18" t="s">
        <v>223</v>
      </c>
      <c r="B98" s="19" t="s">
        <v>239</v>
      </c>
      <c r="C98" s="18" t="s">
        <v>86</v>
      </c>
      <c r="D98" s="18" t="s">
        <v>128</v>
      </c>
      <c r="E98" s="18" t="s">
        <v>129</v>
      </c>
      <c r="F98" s="49">
        <v>9.6</v>
      </c>
      <c r="G98" s="49">
        <v>9.1</v>
      </c>
      <c r="H98" s="18"/>
      <c r="I98" s="11" t="str">
        <f>LEFT(Tabel1[[#This Row],[Ruumi tüüp (TALO Tüüpruumide nimestik)]],2)</f>
        <v>21</v>
      </c>
      <c r="J98" s="22" t="s">
        <v>130</v>
      </c>
      <c r="K98" s="18" t="s">
        <v>177</v>
      </c>
      <c r="L98" s="11" t="str">
        <f>IFERROR(VLOOKUP(Tabel1[[#This Row],[Üürnik]],'Lepingu lisa'!$AW$3:$AX$22,2,FALSE),"")</f>
        <v/>
      </c>
      <c r="M98" s="11" t="str">
        <f>IFERROR(VLOOKUP(Tabel1[[#This Row],[Jaotus]],Tabelid!L:M,2,FALSE),"")</f>
        <v>NONE</v>
      </c>
      <c r="N98" s="11"/>
      <c r="O98" s="32"/>
      <c r="P98" s="32"/>
      <c r="Q98" s="32"/>
      <c r="R98" s="32"/>
      <c r="S98" s="32"/>
      <c r="T98" s="32"/>
      <c r="U98" s="32"/>
      <c r="V98" s="32"/>
      <c r="W98" s="32"/>
      <c r="X98" s="32"/>
      <c r="Y98" s="32"/>
      <c r="Z98" s="32"/>
      <c r="AA98" s="32"/>
      <c r="AB98" s="32"/>
      <c r="AC98" s="32"/>
      <c r="AD98" s="32"/>
      <c r="AE98" s="32"/>
      <c r="AF98" s="32"/>
      <c r="AG98" s="32"/>
    </row>
    <row r="99" spans="1:33" x14ac:dyDescent="0.25">
      <c r="A99" s="18" t="s">
        <v>223</v>
      </c>
      <c r="B99" s="19" t="s">
        <v>240</v>
      </c>
      <c r="C99" s="18" t="s">
        <v>86</v>
      </c>
      <c r="D99" s="18" t="s">
        <v>199</v>
      </c>
      <c r="E99" s="18" t="s">
        <v>200</v>
      </c>
      <c r="F99" s="49">
        <v>4.7</v>
      </c>
      <c r="G99" s="49">
        <v>4.4000000000000004</v>
      </c>
      <c r="H99" s="18"/>
      <c r="I99" s="11" t="str">
        <f>LEFT(Tabel1[[#This Row],[Ruumi tüüp (TALO Tüüpruumide nimestik)]],2)</f>
        <v>75</v>
      </c>
      <c r="J99" s="22" t="s">
        <v>130</v>
      </c>
      <c r="K99" s="18" t="s">
        <v>177</v>
      </c>
      <c r="L99" s="11" t="str">
        <f>IFERROR(VLOOKUP(Tabel1[[#This Row],[Üürnik]],'Lepingu lisa'!$AW$3:$AX$22,2,FALSE),"")</f>
        <v/>
      </c>
      <c r="M99" s="11" t="str">
        <f>IFERROR(VLOOKUP(Tabel1[[#This Row],[Jaotus]],Tabelid!L:M,2,FALSE),"")</f>
        <v>NONE</v>
      </c>
      <c r="N99" s="11"/>
      <c r="O99" s="32"/>
      <c r="P99" s="32"/>
      <c r="Q99" s="32"/>
      <c r="R99" s="32"/>
      <c r="S99" s="32"/>
      <c r="T99" s="32"/>
      <c r="U99" s="32"/>
      <c r="V99" s="32"/>
      <c r="W99" s="32"/>
      <c r="X99" s="32"/>
      <c r="Y99" s="32"/>
      <c r="Z99" s="32"/>
      <c r="AA99" s="32"/>
      <c r="AB99" s="32"/>
      <c r="AC99" s="32"/>
      <c r="AD99" s="32"/>
      <c r="AE99" s="32"/>
      <c r="AF99" s="32"/>
      <c r="AG99" s="32"/>
    </row>
    <row r="100" spans="1:33" x14ac:dyDescent="0.25">
      <c r="A100" s="18" t="s">
        <v>223</v>
      </c>
      <c r="B100" s="19" t="s">
        <v>241</v>
      </c>
      <c r="C100" s="18" t="s">
        <v>86</v>
      </c>
      <c r="D100" s="18" t="s">
        <v>199</v>
      </c>
      <c r="E100" s="18" t="s">
        <v>200</v>
      </c>
      <c r="F100" s="49">
        <v>21.8</v>
      </c>
      <c r="G100" s="49">
        <v>21.1</v>
      </c>
      <c r="H100" s="18"/>
      <c r="I100" s="11" t="str">
        <f>LEFT(Tabel1[[#This Row],[Ruumi tüüp (TALO Tüüpruumide nimestik)]],2)</f>
        <v>75</v>
      </c>
      <c r="J100" s="22" t="s">
        <v>89</v>
      </c>
      <c r="K100" s="18"/>
      <c r="L100" s="11" t="str">
        <f>IFERROR(VLOOKUP(Tabel1[[#This Row],[Üürnik]],'Lepingu lisa'!$AW$3:$AX$22,2,FALSE),"")</f>
        <v/>
      </c>
      <c r="M100" s="11" t="str">
        <f>IFERROR(VLOOKUP(Tabel1[[#This Row],[Jaotus]],Tabelid!L:M,2,FALSE),"")</f>
        <v>BUILDING</v>
      </c>
      <c r="N100" s="11"/>
      <c r="O100" s="32"/>
      <c r="P100" s="32"/>
      <c r="Q100" s="32"/>
      <c r="R100" s="32"/>
      <c r="S100" s="32"/>
      <c r="T100" s="32"/>
      <c r="U100" s="32"/>
      <c r="V100" s="32"/>
      <c r="W100" s="32"/>
      <c r="X100" s="32"/>
      <c r="Y100" s="32"/>
      <c r="Z100" s="32"/>
      <c r="AA100" s="32"/>
      <c r="AB100" s="32"/>
      <c r="AC100" s="32"/>
      <c r="AD100" s="32"/>
      <c r="AE100" s="32"/>
      <c r="AF100" s="32"/>
      <c r="AG100" s="32"/>
    </row>
    <row r="101" spans="1:33" x14ac:dyDescent="0.25">
      <c r="A101" s="18" t="s">
        <v>223</v>
      </c>
      <c r="B101" s="19" t="s">
        <v>242</v>
      </c>
      <c r="C101" s="18" t="s">
        <v>86</v>
      </c>
      <c r="D101" s="18" t="s">
        <v>128</v>
      </c>
      <c r="E101" s="18" t="s">
        <v>129</v>
      </c>
      <c r="F101" s="49">
        <v>20.6</v>
      </c>
      <c r="G101" s="49">
        <v>19.7</v>
      </c>
      <c r="H101" s="18"/>
      <c r="I101" s="11" t="str">
        <f>LEFT(Tabel1[[#This Row],[Ruumi tüüp (TALO Tüüpruumide nimestik)]],2)</f>
        <v>21</v>
      </c>
      <c r="J101" s="22" t="s">
        <v>130</v>
      </c>
      <c r="K101" s="18" t="s">
        <v>177</v>
      </c>
      <c r="L101" s="11" t="str">
        <f>IFERROR(VLOOKUP(Tabel1[[#This Row],[Üürnik]],'Lepingu lisa'!$AW$3:$AX$22,2,FALSE),"")</f>
        <v/>
      </c>
      <c r="M101" s="11" t="str">
        <f>IFERROR(VLOOKUP(Tabel1[[#This Row],[Jaotus]],Tabelid!L:M,2,FALSE),"")</f>
        <v>NONE</v>
      </c>
      <c r="N101" s="11"/>
      <c r="O101" s="32"/>
      <c r="P101" s="32"/>
      <c r="Q101" s="32"/>
      <c r="R101" s="32"/>
      <c r="S101" s="32"/>
      <c r="T101" s="32"/>
      <c r="U101" s="32"/>
      <c r="V101" s="32"/>
      <c r="W101" s="32"/>
      <c r="X101" s="32"/>
      <c r="Y101" s="32"/>
      <c r="Z101" s="32"/>
      <c r="AA101" s="32"/>
      <c r="AB101" s="32"/>
      <c r="AC101" s="32"/>
      <c r="AD101" s="32"/>
      <c r="AE101" s="32"/>
      <c r="AF101" s="32"/>
      <c r="AG101" s="32"/>
    </row>
    <row r="102" spans="1:33" x14ac:dyDescent="0.25">
      <c r="A102" s="18" t="s">
        <v>223</v>
      </c>
      <c r="B102" s="19" t="s">
        <v>243</v>
      </c>
      <c r="C102" s="18" t="s">
        <v>86</v>
      </c>
      <c r="D102" s="18" t="s">
        <v>128</v>
      </c>
      <c r="E102" s="18" t="s">
        <v>129</v>
      </c>
      <c r="F102" s="49">
        <v>11</v>
      </c>
      <c r="G102" s="49">
        <v>10.3</v>
      </c>
      <c r="H102" s="18"/>
      <c r="I102" s="11" t="str">
        <f>LEFT(Tabel1[[#This Row],[Ruumi tüüp (TALO Tüüpruumide nimestik)]],2)</f>
        <v>21</v>
      </c>
      <c r="J102" s="22" t="s">
        <v>130</v>
      </c>
      <c r="K102" s="18" t="s">
        <v>177</v>
      </c>
      <c r="L102" s="11" t="str">
        <f>IFERROR(VLOOKUP(Tabel1[[#This Row],[Üürnik]],'Lepingu lisa'!$AW$3:$AX$22,2,FALSE),"")</f>
        <v/>
      </c>
      <c r="M102" s="11" t="str">
        <f>IFERROR(VLOOKUP(Tabel1[[#This Row],[Jaotus]],Tabelid!L:M,2,FALSE),"")</f>
        <v>NONE</v>
      </c>
      <c r="N102" s="11"/>
      <c r="O102" s="32"/>
      <c r="P102" s="32"/>
      <c r="Q102" s="32"/>
      <c r="R102" s="32"/>
      <c r="S102" s="32"/>
      <c r="T102" s="32"/>
      <c r="U102" s="32"/>
      <c r="V102" s="32"/>
      <c r="W102" s="32"/>
      <c r="X102" s="32"/>
      <c r="Y102" s="32"/>
      <c r="Z102" s="32"/>
      <c r="AA102" s="32"/>
      <c r="AB102" s="32"/>
      <c r="AC102" s="32"/>
      <c r="AD102" s="32"/>
      <c r="AE102" s="32"/>
      <c r="AF102" s="32"/>
      <c r="AG102" s="32"/>
    </row>
    <row r="103" spans="1:33" x14ac:dyDescent="0.25">
      <c r="A103" s="18" t="s">
        <v>223</v>
      </c>
      <c r="B103" s="19" t="s">
        <v>244</v>
      </c>
      <c r="C103" s="18" t="s">
        <v>86</v>
      </c>
      <c r="D103" s="18" t="s">
        <v>128</v>
      </c>
      <c r="E103" s="18" t="s">
        <v>129</v>
      </c>
      <c r="F103" s="49">
        <v>24.6</v>
      </c>
      <c r="G103" s="49">
        <v>23.7</v>
      </c>
      <c r="H103" s="18"/>
      <c r="I103" s="11" t="str">
        <f>LEFT(Tabel1[[#This Row],[Ruumi tüüp (TALO Tüüpruumide nimestik)]],2)</f>
        <v>21</v>
      </c>
      <c r="J103" s="22" t="s">
        <v>130</v>
      </c>
      <c r="K103" s="18" t="s">
        <v>177</v>
      </c>
      <c r="L103" s="11" t="str">
        <f>IFERROR(VLOOKUP(Tabel1[[#This Row],[Üürnik]],'Lepingu lisa'!$AW$3:$AX$22,2,FALSE),"")</f>
        <v/>
      </c>
      <c r="M103" s="11" t="str">
        <f>IFERROR(VLOOKUP(Tabel1[[#This Row],[Jaotus]],Tabelid!L:M,2,FALSE),"")</f>
        <v>NONE</v>
      </c>
      <c r="N103" s="11"/>
      <c r="O103" s="32"/>
      <c r="P103" s="32"/>
      <c r="Q103" s="32"/>
      <c r="R103" s="32"/>
      <c r="S103" s="32"/>
      <c r="T103" s="32"/>
      <c r="U103" s="32"/>
      <c r="V103" s="32"/>
      <c r="W103" s="32"/>
      <c r="X103" s="32"/>
      <c r="Y103" s="32"/>
      <c r="Z103" s="32"/>
      <c r="AA103" s="32"/>
      <c r="AB103" s="32"/>
      <c r="AC103" s="32"/>
      <c r="AD103" s="32"/>
      <c r="AE103" s="32"/>
      <c r="AF103" s="32"/>
      <c r="AG103" s="32"/>
    </row>
    <row r="104" spans="1:33" x14ac:dyDescent="0.25">
      <c r="A104" s="18" t="s">
        <v>223</v>
      </c>
      <c r="B104" s="19" t="s">
        <v>245</v>
      </c>
      <c r="C104" s="18" t="s">
        <v>86</v>
      </c>
      <c r="D104" s="18" t="s">
        <v>124</v>
      </c>
      <c r="E104" s="18" t="s">
        <v>125</v>
      </c>
      <c r="F104" s="49">
        <v>8.4</v>
      </c>
      <c r="G104" s="49">
        <v>8</v>
      </c>
      <c r="H104" s="18"/>
      <c r="I104" s="11" t="str">
        <f>LEFT(Tabel1[[#This Row],[Ruumi tüüp (TALO Tüüpruumide nimestik)]],2)</f>
        <v>23</v>
      </c>
      <c r="J104" s="22" t="s">
        <v>130</v>
      </c>
      <c r="K104" s="18" t="s">
        <v>177</v>
      </c>
      <c r="L104" s="11" t="str">
        <f>IFERROR(VLOOKUP(Tabel1[[#This Row],[Üürnik]],'Lepingu lisa'!$AW$3:$AX$22,2,FALSE),"")</f>
        <v/>
      </c>
      <c r="M104" s="11" t="str">
        <f>IFERROR(VLOOKUP(Tabel1[[#This Row],[Jaotus]],Tabelid!L:M,2,FALSE),"")</f>
        <v>NONE</v>
      </c>
      <c r="N104" s="11"/>
      <c r="O104" s="32"/>
      <c r="P104" s="32"/>
      <c r="Q104" s="32"/>
      <c r="R104" s="32"/>
      <c r="S104" s="32"/>
      <c r="T104" s="32"/>
      <c r="U104" s="32"/>
      <c r="V104" s="32"/>
      <c r="W104" s="32"/>
      <c r="X104" s="32"/>
      <c r="Y104" s="32"/>
      <c r="Z104" s="32"/>
      <c r="AA104" s="32"/>
      <c r="AB104" s="32"/>
      <c r="AC104" s="32"/>
      <c r="AD104" s="32"/>
      <c r="AE104" s="32"/>
      <c r="AF104" s="32"/>
      <c r="AG104" s="32"/>
    </row>
    <row r="105" spans="1:33" x14ac:dyDescent="0.25">
      <c r="A105" s="18" t="s">
        <v>223</v>
      </c>
      <c r="B105" s="19" t="s">
        <v>246</v>
      </c>
      <c r="C105" s="18" t="s">
        <v>86</v>
      </c>
      <c r="D105" s="18" t="s">
        <v>108</v>
      </c>
      <c r="E105" s="18" t="s">
        <v>92</v>
      </c>
      <c r="F105" s="49">
        <v>5.0999999999999996</v>
      </c>
      <c r="G105" s="49">
        <v>5.0999999999999996</v>
      </c>
      <c r="H105" s="18"/>
      <c r="I105" s="11" t="str">
        <f>LEFT(Tabel1[[#This Row],[Ruumi tüüp (TALO Tüüpruumide nimestik)]],2)</f>
        <v>91</v>
      </c>
      <c r="J105" s="22" t="s">
        <v>89</v>
      </c>
      <c r="K105" s="18"/>
      <c r="L105" s="11" t="str">
        <f>IFERROR(VLOOKUP(Tabel1[[#This Row],[Üürnik]],'Lepingu lisa'!$AW$3:$AX$22,2,FALSE),"")</f>
        <v/>
      </c>
      <c r="M105" s="11" t="str">
        <f>IFERROR(VLOOKUP(Tabel1[[#This Row],[Jaotus]],Tabelid!L:M,2,FALSE),"")</f>
        <v>BUILDING</v>
      </c>
      <c r="N105" s="11"/>
      <c r="O105" s="32"/>
      <c r="P105" s="32"/>
      <c r="Q105" s="32"/>
      <c r="R105" s="32"/>
      <c r="S105" s="32"/>
      <c r="T105" s="32"/>
      <c r="U105" s="32"/>
      <c r="V105" s="32"/>
      <c r="W105" s="32"/>
      <c r="X105" s="32"/>
      <c r="Y105" s="32"/>
      <c r="Z105" s="32"/>
      <c r="AA105" s="32"/>
      <c r="AB105" s="32"/>
      <c r="AC105" s="32"/>
      <c r="AD105" s="32"/>
      <c r="AE105" s="32"/>
      <c r="AF105" s="32"/>
      <c r="AG105" s="32"/>
    </row>
    <row r="106" spans="1:33" x14ac:dyDescent="0.25">
      <c r="A106" s="18" t="s">
        <v>223</v>
      </c>
      <c r="B106" s="19" t="s">
        <v>247</v>
      </c>
      <c r="C106" s="18" t="s">
        <v>86</v>
      </c>
      <c r="D106" s="18" t="s">
        <v>157</v>
      </c>
      <c r="E106" s="18" t="s">
        <v>92</v>
      </c>
      <c r="F106" s="49">
        <v>4</v>
      </c>
      <c r="G106" s="49">
        <v>3.8</v>
      </c>
      <c r="H106" s="18"/>
      <c r="I106" s="11" t="str">
        <f>LEFT(Tabel1[[#This Row],[Ruumi tüüp (TALO Tüüpruumide nimestik)]],2)</f>
        <v>91</v>
      </c>
      <c r="J106" s="22" t="s">
        <v>89</v>
      </c>
      <c r="K106" s="18"/>
      <c r="L106" s="11" t="str">
        <f>IFERROR(VLOOKUP(Tabel1[[#This Row],[Üürnik]],'Lepingu lisa'!$AW$3:$AX$22,2,FALSE),"")</f>
        <v/>
      </c>
      <c r="M106" s="11" t="str">
        <f>IFERROR(VLOOKUP(Tabel1[[#This Row],[Jaotus]],Tabelid!L:M,2,FALSE),"")</f>
        <v>BUILDING</v>
      </c>
      <c r="N106" s="11"/>
      <c r="O106" s="32"/>
      <c r="P106" s="32"/>
      <c r="Q106" s="32"/>
      <c r="R106" s="32"/>
      <c r="S106" s="32"/>
      <c r="T106" s="32"/>
      <c r="U106" s="32"/>
      <c r="V106" s="32"/>
      <c r="W106" s="32"/>
      <c r="X106" s="32"/>
      <c r="Y106" s="32"/>
      <c r="Z106" s="32"/>
      <c r="AA106" s="32"/>
      <c r="AB106" s="32"/>
      <c r="AC106" s="32"/>
      <c r="AD106" s="32"/>
      <c r="AE106" s="32"/>
      <c r="AF106" s="32"/>
      <c r="AG106" s="32"/>
    </row>
    <row r="107" spans="1:33" x14ac:dyDescent="0.25">
      <c r="A107" s="18" t="s">
        <v>223</v>
      </c>
      <c r="B107" s="19" t="s">
        <v>248</v>
      </c>
      <c r="C107" s="18" t="s">
        <v>86</v>
      </c>
      <c r="D107" s="18" t="s">
        <v>105</v>
      </c>
      <c r="E107" s="18" t="s">
        <v>106</v>
      </c>
      <c r="F107" s="49">
        <v>2.2000000000000002</v>
      </c>
      <c r="G107" s="49">
        <v>2</v>
      </c>
      <c r="H107" s="18"/>
      <c r="I107" s="11" t="str">
        <f>LEFT(Tabel1[[#This Row],[Ruumi tüüp (TALO Tüüpruumide nimestik)]],2)</f>
        <v>73</v>
      </c>
      <c r="J107" s="22" t="s">
        <v>89</v>
      </c>
      <c r="K107" s="18"/>
      <c r="L107" s="11" t="str">
        <f>IFERROR(VLOOKUP(Tabel1[[#This Row],[Üürnik]],'Lepingu lisa'!$AW$3:$AX$22,2,FALSE),"")</f>
        <v/>
      </c>
      <c r="M107" s="11" t="str">
        <f>IFERROR(VLOOKUP(Tabel1[[#This Row],[Jaotus]],Tabelid!L:M,2,FALSE),"")</f>
        <v>BUILDING</v>
      </c>
      <c r="N107" s="11"/>
      <c r="O107" s="32"/>
      <c r="P107" s="32"/>
      <c r="Q107" s="32"/>
      <c r="R107" s="32"/>
      <c r="S107" s="32"/>
      <c r="T107" s="32"/>
      <c r="U107" s="32"/>
      <c r="V107" s="32"/>
      <c r="W107" s="32"/>
      <c r="X107" s="32"/>
      <c r="Y107" s="32"/>
      <c r="Z107" s="32"/>
      <c r="AA107" s="32"/>
      <c r="AB107" s="32"/>
      <c r="AC107" s="32"/>
      <c r="AD107" s="32"/>
      <c r="AE107" s="32"/>
      <c r="AF107" s="32"/>
      <c r="AG107" s="32"/>
    </row>
    <row r="108" spans="1:33" x14ac:dyDescent="0.25">
      <c r="A108" s="18" t="s">
        <v>223</v>
      </c>
      <c r="B108" s="19" t="s">
        <v>249</v>
      </c>
      <c r="C108" s="18" t="s">
        <v>86</v>
      </c>
      <c r="D108" s="18" t="s">
        <v>105</v>
      </c>
      <c r="E108" s="18" t="s">
        <v>106</v>
      </c>
      <c r="F108" s="49">
        <v>2.2000000000000002</v>
      </c>
      <c r="G108" s="49">
        <v>2</v>
      </c>
      <c r="H108" s="18"/>
      <c r="I108" s="11" t="str">
        <f>LEFT(Tabel1[[#This Row],[Ruumi tüüp (TALO Tüüpruumide nimestik)]],2)</f>
        <v>73</v>
      </c>
      <c r="J108" s="22" t="s">
        <v>89</v>
      </c>
      <c r="K108" s="18"/>
      <c r="L108" s="11" t="str">
        <f>IFERROR(VLOOKUP(Tabel1[[#This Row],[Üürnik]],'Lepingu lisa'!$AW$3:$AX$22,2,FALSE),"")</f>
        <v/>
      </c>
      <c r="M108" s="11" t="str">
        <f>IFERROR(VLOOKUP(Tabel1[[#This Row],[Jaotus]],Tabelid!L:M,2,FALSE),"")</f>
        <v>BUILDING</v>
      </c>
      <c r="N108" s="11"/>
      <c r="O108" s="32"/>
      <c r="P108" s="32"/>
      <c r="Q108" s="32"/>
      <c r="R108" s="32"/>
      <c r="S108" s="32"/>
      <c r="T108" s="32"/>
      <c r="U108" s="32"/>
      <c r="V108" s="32"/>
      <c r="W108" s="32"/>
      <c r="X108" s="32"/>
      <c r="Y108" s="32"/>
      <c r="Z108" s="32"/>
      <c r="AA108" s="32"/>
      <c r="AB108" s="32"/>
      <c r="AC108" s="32"/>
      <c r="AD108" s="32"/>
      <c r="AE108" s="32"/>
      <c r="AF108" s="32"/>
      <c r="AG108" s="32"/>
    </row>
    <row r="109" spans="1:33" x14ac:dyDescent="0.25">
      <c r="A109" s="18" t="s">
        <v>223</v>
      </c>
      <c r="B109" s="19" t="s">
        <v>250</v>
      </c>
      <c r="C109" s="18" t="s">
        <v>94</v>
      </c>
      <c r="D109" s="18" t="s">
        <v>98</v>
      </c>
      <c r="E109" s="18" t="s">
        <v>96</v>
      </c>
      <c r="F109" s="49">
        <v>17.399999999999999</v>
      </c>
      <c r="G109" s="49">
        <v>17.399999999999999</v>
      </c>
      <c r="H109" s="18"/>
      <c r="I109" s="11" t="str">
        <f>LEFT(Tabel1[[#This Row],[Ruumi tüüp (TALO Tüüpruumide nimestik)]],2)</f>
        <v>92</v>
      </c>
      <c r="J109" s="22"/>
      <c r="K109" s="18"/>
      <c r="L109" s="11" t="str">
        <f>IFERROR(VLOOKUP(Tabel1[[#This Row],[Üürnik]],'Lepingu lisa'!$AW$3:$AX$22,2,FALSE),"")</f>
        <v/>
      </c>
      <c r="M109" s="11" t="str">
        <f>IFERROR(VLOOKUP(Tabel1[[#This Row],[Jaotus]],Tabelid!L:M,2,FALSE),"")</f>
        <v/>
      </c>
      <c r="N109" s="11"/>
      <c r="O109" s="32"/>
      <c r="P109" s="32"/>
      <c r="Q109" s="32"/>
      <c r="R109" s="32"/>
      <c r="S109" s="32"/>
      <c r="T109" s="32"/>
      <c r="U109" s="32"/>
      <c r="V109" s="32"/>
      <c r="W109" s="32"/>
      <c r="X109" s="32"/>
      <c r="Y109" s="32"/>
      <c r="Z109" s="32"/>
      <c r="AA109" s="32"/>
      <c r="AB109" s="32"/>
      <c r="AC109" s="32"/>
      <c r="AD109" s="32"/>
      <c r="AE109" s="32"/>
      <c r="AF109" s="32"/>
      <c r="AG109" s="32"/>
    </row>
    <row r="110" spans="1:33" x14ac:dyDescent="0.25">
      <c r="A110" s="18" t="s">
        <v>223</v>
      </c>
      <c r="B110" s="19" t="s">
        <v>251</v>
      </c>
      <c r="C110" s="18" t="s">
        <v>101</v>
      </c>
      <c r="D110" s="18" t="s">
        <v>169</v>
      </c>
      <c r="E110" s="18" t="s">
        <v>152</v>
      </c>
      <c r="F110" s="49">
        <v>6.2</v>
      </c>
      <c r="G110" s="49">
        <v>5.9</v>
      </c>
      <c r="H110" s="18"/>
      <c r="I110" s="11" t="str">
        <f>LEFT(Tabel1[[#This Row],[Ruumi tüüp (TALO Tüüpruumide nimestik)]],2)</f>
        <v>97</v>
      </c>
      <c r="J110" s="22"/>
      <c r="K110" s="18"/>
      <c r="L110" s="11" t="str">
        <f>IFERROR(VLOOKUP(Tabel1[[#This Row],[Üürnik]],'Lepingu lisa'!$AW$3:$AX$22,2,FALSE),"")</f>
        <v/>
      </c>
      <c r="M110" s="11" t="str">
        <f>IFERROR(VLOOKUP(Tabel1[[#This Row],[Jaotus]],Tabelid!L:M,2,FALSE),"")</f>
        <v/>
      </c>
      <c r="N110" s="11"/>
      <c r="O110" s="32"/>
      <c r="P110" s="32"/>
      <c r="Q110" s="32"/>
      <c r="R110" s="32"/>
      <c r="S110" s="32"/>
      <c r="T110" s="32"/>
      <c r="U110" s="32"/>
      <c r="V110" s="32"/>
      <c r="W110" s="32"/>
      <c r="X110" s="32"/>
      <c r="Y110" s="32"/>
      <c r="Z110" s="32"/>
      <c r="AA110" s="32"/>
      <c r="AB110" s="32"/>
      <c r="AC110" s="32"/>
      <c r="AD110" s="32"/>
      <c r="AE110" s="32"/>
      <c r="AF110" s="32"/>
      <c r="AG110" s="32"/>
    </row>
    <row r="111" spans="1:33" x14ac:dyDescent="0.25">
      <c r="A111" s="18" t="s">
        <v>223</v>
      </c>
      <c r="B111" s="19" t="s">
        <v>252</v>
      </c>
      <c r="C111" s="18" t="s">
        <v>86</v>
      </c>
      <c r="D111" s="18" t="s">
        <v>108</v>
      </c>
      <c r="E111" s="18" t="s">
        <v>92</v>
      </c>
      <c r="F111" s="49">
        <v>10.5</v>
      </c>
      <c r="G111" s="49">
        <v>10.199999999999999</v>
      </c>
      <c r="H111" s="18"/>
      <c r="I111" s="11" t="str">
        <f>LEFT(Tabel1[[#This Row],[Ruumi tüüp (TALO Tüüpruumide nimestik)]],2)</f>
        <v>91</v>
      </c>
      <c r="J111" s="22" t="s">
        <v>89</v>
      </c>
      <c r="K111" s="18"/>
      <c r="L111" s="11" t="str">
        <f>IFERROR(VLOOKUP(Tabel1[[#This Row],[Üürnik]],'Lepingu lisa'!$AW$3:$AX$22,2,FALSE),"")</f>
        <v/>
      </c>
      <c r="M111" s="11" t="str">
        <f>IFERROR(VLOOKUP(Tabel1[[#This Row],[Jaotus]],Tabelid!L:M,2,FALSE),"")</f>
        <v>BUILDING</v>
      </c>
      <c r="N111" s="11"/>
      <c r="O111" s="32"/>
      <c r="P111" s="32"/>
      <c r="Q111" s="32"/>
      <c r="R111" s="32"/>
      <c r="S111" s="32"/>
      <c r="T111" s="32"/>
      <c r="U111" s="32"/>
      <c r="V111" s="32"/>
      <c r="W111" s="32"/>
      <c r="X111" s="32"/>
      <c r="Y111" s="32"/>
      <c r="Z111" s="32"/>
      <c r="AA111" s="32"/>
      <c r="AB111" s="32"/>
      <c r="AC111" s="32"/>
      <c r="AD111" s="32"/>
      <c r="AE111" s="32"/>
      <c r="AF111" s="32"/>
      <c r="AG111" s="32"/>
    </row>
    <row r="112" spans="1:33" x14ac:dyDescent="0.25">
      <c r="A112" s="18" t="s">
        <v>223</v>
      </c>
      <c r="B112" s="19" t="s">
        <v>253</v>
      </c>
      <c r="C112" s="18" t="s">
        <v>86</v>
      </c>
      <c r="D112" s="18" t="s">
        <v>108</v>
      </c>
      <c r="E112" s="18" t="s">
        <v>92</v>
      </c>
      <c r="F112" s="49">
        <v>18.3</v>
      </c>
      <c r="G112" s="49">
        <v>16.899999999999999</v>
      </c>
      <c r="H112" s="18"/>
      <c r="I112" s="11" t="str">
        <f>LEFT(Tabel1[[#This Row],[Ruumi tüüp (TALO Tüüpruumide nimestik)]],2)</f>
        <v>91</v>
      </c>
      <c r="J112" s="22" t="s">
        <v>89</v>
      </c>
      <c r="K112" s="18"/>
      <c r="L112" s="11" t="str">
        <f>IFERROR(VLOOKUP(Tabel1[[#This Row],[Üürnik]],'Lepingu lisa'!$AW$3:$AX$22,2,FALSE),"")</f>
        <v/>
      </c>
      <c r="M112" s="11" t="str">
        <f>IFERROR(VLOOKUP(Tabel1[[#This Row],[Jaotus]],Tabelid!L:M,2,FALSE),"")</f>
        <v>BUILDING</v>
      </c>
      <c r="N112" s="11"/>
      <c r="O112" s="32"/>
      <c r="P112" s="32"/>
      <c r="Q112" s="32"/>
      <c r="R112" s="32"/>
      <c r="S112" s="32"/>
      <c r="T112" s="32"/>
      <c r="U112" s="32"/>
      <c r="V112" s="32"/>
      <c r="W112" s="32"/>
      <c r="X112" s="32"/>
      <c r="Y112" s="32"/>
      <c r="Z112" s="32"/>
      <c r="AA112" s="32"/>
      <c r="AB112" s="32"/>
      <c r="AC112" s="32"/>
      <c r="AD112" s="32"/>
      <c r="AE112" s="32"/>
      <c r="AF112" s="32"/>
      <c r="AG112" s="32"/>
    </row>
    <row r="113" spans="1:33" x14ac:dyDescent="0.25">
      <c r="A113" s="18" t="s">
        <v>223</v>
      </c>
      <c r="B113" s="19" t="s">
        <v>254</v>
      </c>
      <c r="C113" s="18" t="s">
        <v>94</v>
      </c>
      <c r="D113" s="18" t="s">
        <v>95</v>
      </c>
      <c r="E113" s="18" t="s">
        <v>96</v>
      </c>
      <c r="F113" s="49">
        <v>4.5</v>
      </c>
      <c r="G113" s="49">
        <v>4.5</v>
      </c>
      <c r="H113" s="18"/>
      <c r="I113" s="11" t="str">
        <f>LEFT(Tabel1[[#This Row],[Ruumi tüüp (TALO Tüüpruumide nimestik)]],2)</f>
        <v>92</v>
      </c>
      <c r="J113" s="22"/>
      <c r="K113" s="18"/>
      <c r="L113" s="11" t="str">
        <f>IFERROR(VLOOKUP(Tabel1[[#This Row],[Üürnik]],'Lepingu lisa'!$AW$3:$AX$22,2,FALSE),"")</f>
        <v/>
      </c>
      <c r="M113" s="11" t="str">
        <f>IFERROR(VLOOKUP(Tabel1[[#This Row],[Jaotus]],Tabelid!L:M,2,FALSE),"")</f>
        <v/>
      </c>
      <c r="N113" s="11"/>
      <c r="O113" s="32"/>
      <c r="P113" s="32"/>
      <c r="Q113" s="32"/>
      <c r="R113" s="32"/>
      <c r="S113" s="32"/>
      <c r="T113" s="32"/>
      <c r="U113" s="32"/>
      <c r="V113" s="32"/>
      <c r="W113" s="32"/>
      <c r="X113" s="32"/>
      <c r="Y113" s="32"/>
      <c r="Z113" s="32"/>
      <c r="AA113" s="32"/>
      <c r="AB113" s="32"/>
      <c r="AC113" s="32"/>
      <c r="AD113" s="32"/>
      <c r="AE113" s="32"/>
      <c r="AF113" s="32"/>
      <c r="AG113" s="32"/>
    </row>
    <row r="114" spans="1:33" x14ac:dyDescent="0.25">
      <c r="A114" s="18" t="s">
        <v>223</v>
      </c>
      <c r="B114" s="19" t="s">
        <v>255</v>
      </c>
      <c r="C114" s="18" t="s">
        <v>86</v>
      </c>
      <c r="D114" s="18" t="s">
        <v>128</v>
      </c>
      <c r="E114" s="18" t="s">
        <v>129</v>
      </c>
      <c r="F114" s="49">
        <v>7.3</v>
      </c>
      <c r="G114" s="49">
        <v>7</v>
      </c>
      <c r="H114" s="18"/>
      <c r="I114" s="11" t="str">
        <f>LEFT(Tabel1[[#This Row],[Ruumi tüüp (TALO Tüüpruumide nimestik)]],2)</f>
        <v>21</v>
      </c>
      <c r="J114" s="22" t="s">
        <v>130</v>
      </c>
      <c r="K114" s="18" t="s">
        <v>256</v>
      </c>
      <c r="L114" s="11" t="str">
        <f>IFERROR(VLOOKUP(Tabel1[[#This Row],[Üürnik]],'Lepingu lisa'!$AW$3:$AX$22,2,FALSE),"")</f>
        <v/>
      </c>
      <c r="M114" s="11" t="str">
        <f>IFERROR(VLOOKUP(Tabel1[[#This Row],[Jaotus]],Tabelid!L:M,2,FALSE),"")</f>
        <v>NONE</v>
      </c>
      <c r="N114" s="11"/>
      <c r="O114" s="32"/>
      <c r="P114" s="32"/>
      <c r="Q114" s="32"/>
      <c r="R114" s="32"/>
      <c r="S114" s="32"/>
      <c r="T114" s="32"/>
      <c r="U114" s="32"/>
      <c r="V114" s="32"/>
      <c r="W114" s="32"/>
      <c r="X114" s="32"/>
      <c r="Y114" s="32"/>
      <c r="Z114" s="32"/>
      <c r="AA114" s="32"/>
      <c r="AB114" s="32"/>
      <c r="AC114" s="32"/>
      <c r="AD114" s="32"/>
      <c r="AE114" s="32"/>
      <c r="AF114" s="32"/>
      <c r="AG114" s="32"/>
    </row>
    <row r="115" spans="1:33" x14ac:dyDescent="0.25">
      <c r="A115" s="18" t="s">
        <v>223</v>
      </c>
      <c r="B115" s="19" t="s">
        <v>257</v>
      </c>
      <c r="C115" s="18" t="s">
        <v>86</v>
      </c>
      <c r="D115" s="18" t="s">
        <v>105</v>
      </c>
      <c r="E115" s="18" t="s">
        <v>106</v>
      </c>
      <c r="F115" s="49">
        <v>2.1</v>
      </c>
      <c r="G115" s="49">
        <v>1.9</v>
      </c>
      <c r="H115" s="18"/>
      <c r="I115" s="11" t="str">
        <f>LEFT(Tabel1[[#This Row],[Ruumi tüüp (TALO Tüüpruumide nimestik)]],2)</f>
        <v>73</v>
      </c>
      <c r="J115" s="22" t="s">
        <v>89</v>
      </c>
      <c r="K115" s="18"/>
      <c r="L115" s="11" t="str">
        <f>IFERROR(VLOOKUP(Tabel1[[#This Row],[Üürnik]],'Lepingu lisa'!$AW$3:$AX$22,2,FALSE),"")</f>
        <v/>
      </c>
      <c r="M115" s="11" t="str">
        <f>IFERROR(VLOOKUP(Tabel1[[#This Row],[Jaotus]],Tabelid!L:M,2,FALSE),"")</f>
        <v>BUILDING</v>
      </c>
      <c r="N115" s="11"/>
      <c r="O115" s="32"/>
      <c r="P115" s="32"/>
      <c r="Q115" s="32"/>
      <c r="R115" s="32"/>
      <c r="S115" s="32"/>
      <c r="T115" s="32"/>
      <c r="U115" s="32"/>
      <c r="V115" s="32"/>
      <c r="W115" s="32"/>
      <c r="X115" s="32"/>
      <c r="Y115" s="32"/>
      <c r="Z115" s="32"/>
      <c r="AA115" s="32"/>
      <c r="AB115" s="32"/>
      <c r="AC115" s="32"/>
      <c r="AD115" s="32"/>
      <c r="AE115" s="32"/>
      <c r="AF115" s="32"/>
      <c r="AG115" s="32"/>
    </row>
    <row r="116" spans="1:33" x14ac:dyDescent="0.25">
      <c r="A116" s="18" t="s">
        <v>223</v>
      </c>
      <c r="B116" s="19" t="s">
        <v>258</v>
      </c>
      <c r="C116" s="18" t="s">
        <v>86</v>
      </c>
      <c r="D116" s="18" t="s">
        <v>228</v>
      </c>
      <c r="E116" s="18" t="s">
        <v>129</v>
      </c>
      <c r="F116" s="49">
        <v>29.1</v>
      </c>
      <c r="G116" s="49">
        <v>28.6</v>
      </c>
      <c r="H116" s="18" t="s">
        <v>142</v>
      </c>
      <c r="I116" s="11" t="str">
        <f>LEFT(Tabel1[[#This Row],[Ruumi tüüp (TALO Tüüpruumide nimestik)]],2)</f>
        <v>21</v>
      </c>
      <c r="J116" s="22" t="s">
        <v>130</v>
      </c>
      <c r="K116" s="18" t="s">
        <v>134</v>
      </c>
      <c r="L116" s="11" t="str">
        <f>IFERROR(VLOOKUP(Tabel1[[#This Row],[Üürnik]],'Lepingu lisa'!$AW$3:$AX$22,2,FALSE),"")</f>
        <v/>
      </c>
      <c r="M116" s="11" t="str">
        <f>IFERROR(VLOOKUP(Tabel1[[#This Row],[Jaotus]],Tabelid!L:M,2,FALSE),"")</f>
        <v>NONE</v>
      </c>
      <c r="N116" s="11"/>
      <c r="O116" s="32"/>
      <c r="P116" s="32"/>
      <c r="Q116" s="32"/>
      <c r="R116" s="32"/>
      <c r="S116" s="32"/>
      <c r="T116" s="32"/>
      <c r="U116" s="32"/>
      <c r="V116" s="32"/>
      <c r="W116" s="32"/>
      <c r="X116" s="32"/>
      <c r="Y116" s="32"/>
      <c r="Z116" s="32"/>
      <c r="AA116" s="32"/>
      <c r="AB116" s="32"/>
      <c r="AC116" s="32"/>
      <c r="AD116" s="32"/>
      <c r="AE116" s="32"/>
      <c r="AF116" s="32"/>
      <c r="AG116" s="32"/>
    </row>
    <row r="117" spans="1:33" x14ac:dyDescent="0.25">
      <c r="A117" s="18" t="s">
        <v>223</v>
      </c>
      <c r="B117" s="19" t="s">
        <v>259</v>
      </c>
      <c r="C117" s="18" t="s">
        <v>86</v>
      </c>
      <c r="D117" s="18" t="s">
        <v>128</v>
      </c>
      <c r="E117" s="18" t="s">
        <v>129</v>
      </c>
      <c r="F117" s="49">
        <v>14</v>
      </c>
      <c r="G117" s="49">
        <v>13.3</v>
      </c>
      <c r="H117" s="18"/>
      <c r="I117" s="11" t="str">
        <f>LEFT(Tabel1[[#This Row],[Ruumi tüüp (TALO Tüüpruumide nimestik)]],2)</f>
        <v>21</v>
      </c>
      <c r="J117" s="22" t="s">
        <v>130</v>
      </c>
      <c r="K117" s="18" t="s">
        <v>158</v>
      </c>
      <c r="L117" s="11" t="str">
        <f>IFERROR(VLOOKUP(Tabel1[[#This Row],[Üürnik]],'Lepingu lisa'!$AW$3:$AX$22,2,FALSE),"")</f>
        <v/>
      </c>
      <c r="M117" s="11" t="str">
        <f>IFERROR(VLOOKUP(Tabel1[[#This Row],[Jaotus]],Tabelid!L:M,2,FALSE),"")</f>
        <v>NONE</v>
      </c>
      <c r="N117" s="11"/>
      <c r="O117" s="32"/>
      <c r="P117" s="32"/>
      <c r="Q117" s="32"/>
      <c r="R117" s="32"/>
      <c r="S117" s="32"/>
      <c r="T117" s="32"/>
      <c r="U117" s="32"/>
      <c r="V117" s="32"/>
      <c r="W117" s="32"/>
      <c r="X117" s="32"/>
      <c r="Y117" s="32"/>
      <c r="Z117" s="32"/>
      <c r="AA117" s="32"/>
      <c r="AB117" s="32"/>
      <c r="AC117" s="32"/>
      <c r="AD117" s="32"/>
      <c r="AE117" s="32"/>
      <c r="AF117" s="32"/>
      <c r="AG117" s="32"/>
    </row>
    <row r="118" spans="1:33" x14ac:dyDescent="0.25">
      <c r="A118" s="18" t="s">
        <v>260</v>
      </c>
      <c r="B118" s="19" t="s">
        <v>261</v>
      </c>
      <c r="C118" s="18" t="s">
        <v>94</v>
      </c>
      <c r="D118" s="18" t="s">
        <v>98</v>
      </c>
      <c r="E118" s="18" t="s">
        <v>96</v>
      </c>
      <c r="F118" s="49">
        <v>15.6</v>
      </c>
      <c r="G118" s="49">
        <v>15.6</v>
      </c>
      <c r="H118" s="18"/>
      <c r="I118" s="11" t="str">
        <f>LEFT(Tabel1[[#This Row],[Ruumi tüüp (TALO Tüüpruumide nimestik)]],2)</f>
        <v>92</v>
      </c>
      <c r="J118" s="22"/>
      <c r="K118" s="18"/>
      <c r="L118" s="11" t="str">
        <f>IFERROR(VLOOKUP(Tabel1[[#This Row],[Üürnik]],'Lepingu lisa'!$AW$3:$AX$22,2,FALSE),"")</f>
        <v/>
      </c>
      <c r="M118" s="11" t="str">
        <f>IFERROR(VLOOKUP(Tabel1[[#This Row],[Jaotus]],Tabelid!L:M,2,FALSE),"")</f>
        <v/>
      </c>
      <c r="N118" s="11"/>
      <c r="O118" s="32"/>
      <c r="P118" s="32"/>
      <c r="Q118" s="32"/>
      <c r="R118" s="32"/>
      <c r="S118" s="32"/>
      <c r="T118" s="32"/>
      <c r="U118" s="32"/>
      <c r="V118" s="32"/>
      <c r="W118" s="32"/>
      <c r="X118" s="32"/>
      <c r="Y118" s="32"/>
      <c r="Z118" s="32"/>
      <c r="AA118" s="32"/>
      <c r="AB118" s="32"/>
      <c r="AC118" s="32"/>
      <c r="AD118" s="32"/>
      <c r="AE118" s="32"/>
      <c r="AF118" s="32"/>
      <c r="AG118" s="32"/>
    </row>
    <row r="119" spans="1:33" x14ac:dyDescent="0.25">
      <c r="A119" s="18" t="s">
        <v>260</v>
      </c>
      <c r="B119" s="19" t="s">
        <v>262</v>
      </c>
      <c r="C119" s="18" t="s">
        <v>86</v>
      </c>
      <c r="D119" s="18" t="s">
        <v>108</v>
      </c>
      <c r="E119" s="18" t="s">
        <v>92</v>
      </c>
      <c r="F119" s="49">
        <v>9.1999999999999993</v>
      </c>
      <c r="G119" s="49">
        <v>9</v>
      </c>
      <c r="H119" s="18"/>
      <c r="I119" s="11" t="str">
        <f>LEFT(Tabel1[[#This Row],[Ruumi tüüp (TALO Tüüpruumide nimestik)]],2)</f>
        <v>91</v>
      </c>
      <c r="J119" s="22" t="s">
        <v>89</v>
      </c>
      <c r="K119" s="18"/>
      <c r="L119" s="11" t="str">
        <f>IFERROR(VLOOKUP(Tabel1[[#This Row],[Üürnik]],'Lepingu lisa'!$AW$3:$AX$22,2,FALSE),"")</f>
        <v/>
      </c>
      <c r="M119" s="11" t="str">
        <f>IFERROR(VLOOKUP(Tabel1[[#This Row],[Jaotus]],Tabelid!L:M,2,FALSE),"")</f>
        <v>BUILDING</v>
      </c>
      <c r="N119" s="11"/>
      <c r="O119" s="32"/>
      <c r="P119" s="32"/>
      <c r="Q119" s="32"/>
      <c r="R119" s="32"/>
      <c r="S119" s="32"/>
      <c r="T119" s="32"/>
      <c r="U119" s="32"/>
      <c r="V119" s="32"/>
      <c r="W119" s="32"/>
      <c r="X119" s="32"/>
      <c r="Y119" s="32"/>
      <c r="Z119" s="32"/>
      <c r="AA119" s="32"/>
      <c r="AB119" s="32"/>
      <c r="AC119" s="32"/>
      <c r="AD119" s="32"/>
      <c r="AE119" s="32"/>
      <c r="AF119" s="32"/>
      <c r="AG119" s="32"/>
    </row>
    <row r="120" spans="1:33" x14ac:dyDescent="0.25">
      <c r="A120" s="18" t="s">
        <v>260</v>
      </c>
      <c r="B120" s="19" t="s">
        <v>263</v>
      </c>
      <c r="C120" s="18" t="s">
        <v>94</v>
      </c>
      <c r="D120" s="18" t="s">
        <v>95</v>
      </c>
      <c r="E120" s="18" t="s">
        <v>96</v>
      </c>
      <c r="F120" s="49">
        <v>4.0999999999999996</v>
      </c>
      <c r="G120" s="49">
        <v>4.0999999999999996</v>
      </c>
      <c r="H120" s="18"/>
      <c r="I120" s="11" t="str">
        <f>LEFT(Tabel1[[#This Row],[Ruumi tüüp (TALO Tüüpruumide nimestik)]],2)</f>
        <v>92</v>
      </c>
      <c r="J120" s="22"/>
      <c r="K120" s="18"/>
      <c r="L120" s="11" t="str">
        <f>IFERROR(VLOOKUP(Tabel1[[#This Row],[Üürnik]],'Lepingu lisa'!$AW$3:$AX$22,2,FALSE),"")</f>
        <v/>
      </c>
      <c r="M120" s="11" t="str">
        <f>IFERROR(VLOOKUP(Tabel1[[#This Row],[Jaotus]],Tabelid!L:M,2,FALSE),"")</f>
        <v/>
      </c>
      <c r="N120" s="11"/>
      <c r="O120" s="32"/>
      <c r="P120" s="32"/>
      <c r="Q120" s="32"/>
      <c r="R120" s="32"/>
      <c r="S120" s="32"/>
      <c r="T120" s="32"/>
      <c r="U120" s="32"/>
      <c r="V120" s="32"/>
      <c r="W120" s="32"/>
      <c r="X120" s="32"/>
      <c r="Y120" s="32"/>
      <c r="Z120" s="32"/>
      <c r="AA120" s="32"/>
      <c r="AB120" s="32"/>
      <c r="AC120" s="32"/>
      <c r="AD120" s="32"/>
      <c r="AE120" s="32"/>
      <c r="AF120" s="32"/>
      <c r="AG120" s="32"/>
    </row>
    <row r="121" spans="1:33" x14ac:dyDescent="0.25">
      <c r="A121" s="18" t="s">
        <v>260</v>
      </c>
      <c r="B121" s="19" t="s">
        <v>264</v>
      </c>
      <c r="C121" s="18" t="s">
        <v>86</v>
      </c>
      <c r="D121" s="18" t="s">
        <v>128</v>
      </c>
      <c r="E121" s="18" t="s">
        <v>129</v>
      </c>
      <c r="F121" s="49">
        <v>21.3</v>
      </c>
      <c r="G121" s="49">
        <v>21</v>
      </c>
      <c r="H121" s="18"/>
      <c r="I121" s="11" t="str">
        <f>LEFT(Tabel1[[#This Row],[Ruumi tüüp (TALO Tüüpruumide nimestik)]],2)</f>
        <v>21</v>
      </c>
      <c r="J121" s="22" t="s">
        <v>130</v>
      </c>
      <c r="K121" s="18" t="s">
        <v>134</v>
      </c>
      <c r="L121" s="11" t="str">
        <f>IFERROR(VLOOKUP(Tabel1[[#This Row],[Üürnik]],'Lepingu lisa'!$AW$3:$AX$22,2,FALSE),"")</f>
        <v/>
      </c>
      <c r="M121" s="11" t="str">
        <f>IFERROR(VLOOKUP(Tabel1[[#This Row],[Jaotus]],Tabelid!L:M,2,FALSE),"")</f>
        <v>NONE</v>
      </c>
      <c r="N121" s="11"/>
      <c r="O121" s="32"/>
      <c r="P121" s="32"/>
      <c r="Q121" s="32"/>
      <c r="R121" s="32"/>
      <c r="S121" s="32"/>
      <c r="T121" s="32"/>
      <c r="U121" s="32"/>
      <c r="V121" s="32"/>
      <c r="W121" s="32"/>
      <c r="X121" s="32"/>
      <c r="Y121" s="32"/>
      <c r="Z121" s="32"/>
      <c r="AA121" s="32"/>
      <c r="AB121" s="32"/>
      <c r="AC121" s="32"/>
      <c r="AD121" s="32"/>
      <c r="AE121" s="32"/>
      <c r="AF121" s="32"/>
      <c r="AG121" s="32"/>
    </row>
    <row r="122" spans="1:33" x14ac:dyDescent="0.25">
      <c r="A122" s="18" t="s">
        <v>260</v>
      </c>
      <c r="B122" s="19" t="s">
        <v>265</v>
      </c>
      <c r="C122" s="18" t="s">
        <v>86</v>
      </c>
      <c r="D122" s="18" t="s">
        <v>108</v>
      </c>
      <c r="E122" s="18" t="s">
        <v>92</v>
      </c>
      <c r="F122" s="49">
        <v>40.9</v>
      </c>
      <c r="G122" s="49">
        <v>39.799999999999997</v>
      </c>
      <c r="H122" s="18"/>
      <c r="I122" s="11" t="str">
        <f>LEFT(Tabel1[[#This Row],[Ruumi tüüp (TALO Tüüpruumide nimestik)]],2)</f>
        <v>91</v>
      </c>
      <c r="J122" s="22" t="s">
        <v>89</v>
      </c>
      <c r="K122" s="18"/>
      <c r="L122" s="11" t="str">
        <f>IFERROR(VLOOKUP(Tabel1[[#This Row],[Üürnik]],'Lepingu lisa'!$AW$3:$AX$22,2,FALSE),"")</f>
        <v/>
      </c>
      <c r="M122" s="11" t="str">
        <f>IFERROR(VLOOKUP(Tabel1[[#This Row],[Jaotus]],Tabelid!L:M,2,FALSE),"")</f>
        <v>BUILDING</v>
      </c>
      <c r="N122" s="11"/>
      <c r="O122" s="32"/>
      <c r="P122" s="32"/>
      <c r="Q122" s="32"/>
      <c r="R122" s="32"/>
      <c r="S122" s="32"/>
      <c r="T122" s="32"/>
      <c r="U122" s="32"/>
      <c r="V122" s="32"/>
      <c r="W122" s="32"/>
      <c r="X122" s="32"/>
      <c r="Y122" s="32"/>
      <c r="Z122" s="32"/>
      <c r="AA122" s="32"/>
      <c r="AB122" s="32"/>
      <c r="AC122" s="32"/>
      <c r="AD122" s="32"/>
      <c r="AE122" s="32"/>
      <c r="AF122" s="32"/>
      <c r="AG122" s="32"/>
    </row>
    <row r="123" spans="1:33" x14ac:dyDescent="0.25">
      <c r="A123" s="18" t="s">
        <v>260</v>
      </c>
      <c r="B123" s="19" t="s">
        <v>266</v>
      </c>
      <c r="C123" s="18" t="s">
        <v>86</v>
      </c>
      <c r="D123" s="18" t="s">
        <v>191</v>
      </c>
      <c r="E123" s="18" t="s">
        <v>192</v>
      </c>
      <c r="F123" s="49">
        <v>3.4</v>
      </c>
      <c r="G123" s="49">
        <v>3.3</v>
      </c>
      <c r="H123" s="18"/>
      <c r="I123" s="11" t="str">
        <f>LEFT(Tabel1[[#This Row],[Ruumi tüüp (TALO Tüüpruumide nimestik)]],2)</f>
        <v>51</v>
      </c>
      <c r="J123" s="22" t="s">
        <v>126</v>
      </c>
      <c r="K123" s="18"/>
      <c r="L123" s="11" t="str">
        <f>IFERROR(VLOOKUP(Tabel1[[#This Row],[Üürnik]],'Lepingu lisa'!$AW$3:$AX$22,2,FALSE),"")</f>
        <v/>
      </c>
      <c r="M123" s="11" t="str">
        <f>IFERROR(VLOOKUP(Tabel1[[#This Row],[Jaotus]],Tabelid!L:M,2,FALSE),"")</f>
        <v>FLOOR</v>
      </c>
      <c r="N123" s="11"/>
      <c r="O123" s="32"/>
      <c r="P123" s="32"/>
      <c r="Q123" s="32"/>
      <c r="R123" s="32"/>
      <c r="S123" s="32"/>
      <c r="T123" s="32"/>
      <c r="U123" s="32"/>
      <c r="V123" s="32"/>
      <c r="W123" s="32"/>
      <c r="X123" s="32"/>
      <c r="Y123" s="32"/>
      <c r="Z123" s="32"/>
      <c r="AA123" s="32"/>
      <c r="AB123" s="32"/>
      <c r="AC123" s="32"/>
      <c r="AD123" s="32"/>
      <c r="AE123" s="32"/>
      <c r="AF123" s="32"/>
      <c r="AG123" s="32"/>
    </row>
    <row r="124" spans="1:33" x14ac:dyDescent="0.25">
      <c r="A124" s="18" t="s">
        <v>260</v>
      </c>
      <c r="B124" s="19" t="s">
        <v>267</v>
      </c>
      <c r="C124" s="18" t="s">
        <v>86</v>
      </c>
      <c r="D124" s="18" t="s">
        <v>124</v>
      </c>
      <c r="E124" s="18" t="s">
        <v>125</v>
      </c>
      <c r="F124" s="49">
        <v>2.5</v>
      </c>
      <c r="G124" s="49">
        <v>2.4</v>
      </c>
      <c r="H124" s="18"/>
      <c r="I124" s="11" t="str">
        <f>LEFT(Tabel1[[#This Row],[Ruumi tüüp (TALO Tüüpruumide nimestik)]],2)</f>
        <v>23</v>
      </c>
      <c r="J124" s="22" t="s">
        <v>126</v>
      </c>
      <c r="K124" s="18"/>
      <c r="L124" s="11" t="str">
        <f>IFERROR(VLOOKUP(Tabel1[[#This Row],[Üürnik]],'Lepingu lisa'!$AW$3:$AX$22,2,FALSE),"")</f>
        <v/>
      </c>
      <c r="M124" s="11" t="str">
        <f>IFERROR(VLOOKUP(Tabel1[[#This Row],[Jaotus]],Tabelid!L:M,2,FALSE),"")</f>
        <v>FLOOR</v>
      </c>
      <c r="N124" s="11"/>
      <c r="O124" s="32"/>
      <c r="P124" s="32"/>
      <c r="Q124" s="32"/>
      <c r="R124" s="32"/>
      <c r="S124" s="32"/>
      <c r="T124" s="32"/>
      <c r="U124" s="32"/>
      <c r="V124" s="32"/>
      <c r="W124" s="32"/>
      <c r="X124" s="32"/>
      <c r="Y124" s="32"/>
      <c r="Z124" s="32"/>
      <c r="AA124" s="32"/>
      <c r="AB124" s="32"/>
      <c r="AC124" s="32"/>
      <c r="AD124" s="32"/>
      <c r="AE124" s="32"/>
      <c r="AF124" s="32"/>
      <c r="AG124" s="32"/>
    </row>
    <row r="125" spans="1:33" x14ac:dyDescent="0.25">
      <c r="A125" s="18" t="s">
        <v>260</v>
      </c>
      <c r="B125" s="19" t="s">
        <v>268</v>
      </c>
      <c r="C125" s="18" t="s">
        <v>86</v>
      </c>
      <c r="D125" s="18" t="s">
        <v>128</v>
      </c>
      <c r="E125" s="18" t="s">
        <v>129</v>
      </c>
      <c r="F125" s="49">
        <v>57.5</v>
      </c>
      <c r="G125" s="49">
        <v>56.5</v>
      </c>
      <c r="H125" s="18"/>
      <c r="I125" s="11" t="str">
        <f>LEFT(Tabel1[[#This Row],[Ruumi tüüp (TALO Tüüpruumide nimestik)]],2)</f>
        <v>21</v>
      </c>
      <c r="J125" s="22" t="s">
        <v>130</v>
      </c>
      <c r="K125" s="18" t="s">
        <v>145</v>
      </c>
      <c r="L125" s="11" t="str">
        <f>IFERROR(VLOOKUP(Tabel1[[#This Row],[Üürnik]],'Lepingu lisa'!$AW$3:$AX$22,2,FALSE),"")</f>
        <v/>
      </c>
      <c r="M125" s="11" t="str">
        <f>IFERROR(VLOOKUP(Tabel1[[#This Row],[Jaotus]],Tabelid!L:M,2,FALSE),"")</f>
        <v>NONE</v>
      </c>
      <c r="N125" s="11"/>
      <c r="O125" s="32"/>
      <c r="P125" s="32"/>
      <c r="Q125" s="32"/>
      <c r="R125" s="32"/>
      <c r="S125" s="32"/>
      <c r="T125" s="32"/>
      <c r="U125" s="32"/>
      <c r="V125" s="32"/>
      <c r="W125" s="32"/>
      <c r="X125" s="32"/>
      <c r="Y125" s="32"/>
      <c r="Z125" s="32"/>
      <c r="AA125" s="32"/>
      <c r="AB125" s="32"/>
      <c r="AC125" s="32"/>
      <c r="AD125" s="32"/>
      <c r="AE125" s="32"/>
      <c r="AF125" s="32"/>
      <c r="AG125" s="32"/>
    </row>
    <row r="126" spans="1:33" x14ac:dyDescent="0.25">
      <c r="A126" s="18" t="s">
        <v>260</v>
      </c>
      <c r="B126" s="19" t="s">
        <v>269</v>
      </c>
      <c r="C126" s="18" t="s">
        <v>86</v>
      </c>
      <c r="D126" s="18" t="s">
        <v>199</v>
      </c>
      <c r="E126" s="18" t="s">
        <v>200</v>
      </c>
      <c r="F126" s="49">
        <v>8.4</v>
      </c>
      <c r="G126" s="49">
        <v>7.9</v>
      </c>
      <c r="H126" s="18"/>
      <c r="I126" s="11" t="str">
        <f>LEFT(Tabel1[[#This Row],[Ruumi tüüp (TALO Tüüpruumide nimestik)]],2)</f>
        <v>75</v>
      </c>
      <c r="J126" s="22" t="s">
        <v>130</v>
      </c>
      <c r="K126" s="18" t="s">
        <v>145</v>
      </c>
      <c r="L126" s="11" t="str">
        <f>IFERROR(VLOOKUP(Tabel1[[#This Row],[Üürnik]],'Lepingu lisa'!$AW$3:$AX$22,2,FALSE),"")</f>
        <v/>
      </c>
      <c r="M126" s="11" t="str">
        <f>IFERROR(VLOOKUP(Tabel1[[#This Row],[Jaotus]],Tabelid!L:M,2,FALSE),"")</f>
        <v>NONE</v>
      </c>
      <c r="N126" s="11"/>
      <c r="O126" s="32"/>
      <c r="P126" s="32"/>
      <c r="Q126" s="32"/>
      <c r="R126" s="32"/>
      <c r="S126" s="32"/>
      <c r="T126" s="32"/>
      <c r="U126" s="32"/>
      <c r="V126" s="32"/>
      <c r="W126" s="32"/>
      <c r="X126" s="32"/>
      <c r="Y126" s="32"/>
      <c r="Z126" s="32"/>
      <c r="AA126" s="32"/>
      <c r="AB126" s="32"/>
      <c r="AC126" s="32"/>
      <c r="AD126" s="32"/>
      <c r="AE126" s="32"/>
      <c r="AF126" s="32"/>
      <c r="AG126" s="32"/>
    </row>
    <row r="127" spans="1:33" x14ac:dyDescent="0.25">
      <c r="A127" s="18" t="s">
        <v>260</v>
      </c>
      <c r="B127" s="19" t="s">
        <v>270</v>
      </c>
      <c r="C127" s="18" t="s">
        <v>86</v>
      </c>
      <c r="D127" s="18" t="s">
        <v>128</v>
      </c>
      <c r="E127" s="18" t="s">
        <v>271</v>
      </c>
      <c r="F127" s="49">
        <v>61</v>
      </c>
      <c r="G127" s="49">
        <v>59.6</v>
      </c>
      <c r="H127" s="18"/>
      <c r="I127" s="11" t="str">
        <f>LEFT(Tabel1[[#This Row],[Ruumi tüüp (TALO Tüüpruumide nimestik)]],2)</f>
        <v>22</v>
      </c>
      <c r="J127" s="22" t="s">
        <v>130</v>
      </c>
      <c r="K127" s="18" t="s">
        <v>145</v>
      </c>
      <c r="L127" s="11" t="str">
        <f>IFERROR(VLOOKUP(Tabel1[[#This Row],[Üürnik]],'Lepingu lisa'!$AW$3:$AX$22,2,FALSE),"")</f>
        <v/>
      </c>
      <c r="M127" s="11" t="str">
        <f>IFERROR(VLOOKUP(Tabel1[[#This Row],[Jaotus]],Tabelid!L:M,2,FALSE),"")</f>
        <v>NONE</v>
      </c>
      <c r="N127" s="11"/>
      <c r="O127" s="32"/>
      <c r="P127" s="32"/>
      <c r="Q127" s="32"/>
      <c r="R127" s="32"/>
      <c r="S127" s="32"/>
      <c r="T127" s="32"/>
      <c r="U127" s="32"/>
      <c r="V127" s="32"/>
      <c r="W127" s="32"/>
      <c r="X127" s="32"/>
      <c r="Y127" s="32"/>
      <c r="Z127" s="32"/>
      <c r="AA127" s="32"/>
      <c r="AB127" s="32"/>
      <c r="AC127" s="32"/>
      <c r="AD127" s="32"/>
      <c r="AE127" s="32"/>
      <c r="AF127" s="32"/>
      <c r="AG127" s="32"/>
    </row>
    <row r="128" spans="1:33" x14ac:dyDescent="0.25">
      <c r="A128" s="18" t="s">
        <v>260</v>
      </c>
      <c r="B128" s="19" t="s">
        <v>272</v>
      </c>
      <c r="C128" s="18" t="s">
        <v>86</v>
      </c>
      <c r="D128" s="18" t="s">
        <v>199</v>
      </c>
      <c r="E128" s="18" t="s">
        <v>200</v>
      </c>
      <c r="F128" s="49">
        <v>7.3</v>
      </c>
      <c r="G128" s="49">
        <v>6.8</v>
      </c>
      <c r="H128" s="18"/>
      <c r="I128" s="11" t="str">
        <f>LEFT(Tabel1[[#This Row],[Ruumi tüüp (TALO Tüüpruumide nimestik)]],2)</f>
        <v>75</v>
      </c>
      <c r="J128" s="22" t="s">
        <v>130</v>
      </c>
      <c r="K128" s="18" t="s">
        <v>145</v>
      </c>
      <c r="L128" s="11" t="str">
        <f>IFERROR(VLOOKUP(Tabel1[[#This Row],[Üürnik]],'Lepingu lisa'!$AW$3:$AX$22,2,FALSE),"")</f>
        <v/>
      </c>
      <c r="M128" s="11" t="str">
        <f>IFERROR(VLOOKUP(Tabel1[[#This Row],[Jaotus]],Tabelid!L:M,2,FALSE),"")</f>
        <v>NONE</v>
      </c>
      <c r="N128" s="11"/>
      <c r="O128" s="32"/>
      <c r="P128" s="32"/>
      <c r="Q128" s="32"/>
      <c r="R128" s="32"/>
      <c r="S128" s="32"/>
      <c r="T128" s="32"/>
      <c r="U128" s="32"/>
      <c r="V128" s="32"/>
      <c r="W128" s="32"/>
      <c r="X128" s="32"/>
      <c r="Y128" s="32"/>
      <c r="Z128" s="32"/>
      <c r="AA128" s="32"/>
      <c r="AB128" s="32"/>
      <c r="AC128" s="32"/>
      <c r="AD128" s="32"/>
      <c r="AE128" s="32"/>
      <c r="AF128" s="32"/>
      <c r="AG128" s="32"/>
    </row>
    <row r="129" spans="1:33" x14ac:dyDescent="0.25">
      <c r="A129" s="18" t="s">
        <v>260</v>
      </c>
      <c r="B129" s="19" t="s">
        <v>273</v>
      </c>
      <c r="C129" s="18" t="s">
        <v>86</v>
      </c>
      <c r="D129" s="18" t="s">
        <v>191</v>
      </c>
      <c r="E129" s="18" t="s">
        <v>192</v>
      </c>
      <c r="F129" s="49">
        <v>9</v>
      </c>
      <c r="G129" s="49">
        <v>8.5</v>
      </c>
      <c r="H129" s="18"/>
      <c r="I129" s="11" t="str">
        <f>LEFT(Tabel1[[#This Row],[Ruumi tüüp (TALO Tüüpruumide nimestik)]],2)</f>
        <v>51</v>
      </c>
      <c r="J129" s="22" t="s">
        <v>130</v>
      </c>
      <c r="K129" s="18" t="s">
        <v>145</v>
      </c>
      <c r="L129" s="11" t="str">
        <f>IFERROR(VLOOKUP(Tabel1[[#This Row],[Üürnik]],'Lepingu lisa'!$AW$3:$AX$22,2,FALSE),"")</f>
        <v/>
      </c>
      <c r="M129" s="11" t="str">
        <f>IFERROR(VLOOKUP(Tabel1[[#This Row],[Jaotus]],Tabelid!L:M,2,FALSE),"")</f>
        <v>NONE</v>
      </c>
      <c r="N129" s="11"/>
      <c r="O129" s="32"/>
      <c r="P129" s="32"/>
      <c r="Q129" s="32"/>
      <c r="R129" s="32"/>
      <c r="S129" s="32"/>
      <c r="T129" s="32"/>
      <c r="U129" s="32"/>
      <c r="V129" s="32"/>
      <c r="W129" s="32"/>
      <c r="X129" s="32"/>
      <c r="Y129" s="32"/>
      <c r="Z129" s="32"/>
      <c r="AA129" s="32"/>
      <c r="AB129" s="32"/>
      <c r="AC129" s="32"/>
      <c r="AD129" s="32"/>
      <c r="AE129" s="32"/>
      <c r="AF129" s="32"/>
      <c r="AG129" s="32"/>
    </row>
    <row r="130" spans="1:33" x14ac:dyDescent="0.25">
      <c r="A130" s="18" t="s">
        <v>260</v>
      </c>
      <c r="B130" s="19" t="s">
        <v>274</v>
      </c>
      <c r="C130" s="18" t="s">
        <v>86</v>
      </c>
      <c r="D130" s="18" t="s">
        <v>124</v>
      </c>
      <c r="E130" s="18" t="s">
        <v>125</v>
      </c>
      <c r="F130" s="49">
        <v>6.2</v>
      </c>
      <c r="G130" s="49">
        <v>5.8</v>
      </c>
      <c r="H130" s="18"/>
      <c r="I130" s="11" t="str">
        <f>LEFT(Tabel1[[#This Row],[Ruumi tüüp (TALO Tüüpruumide nimestik)]],2)</f>
        <v>23</v>
      </c>
      <c r="J130" s="22" t="s">
        <v>130</v>
      </c>
      <c r="K130" s="18" t="s">
        <v>145</v>
      </c>
      <c r="L130" s="11" t="str">
        <f>IFERROR(VLOOKUP(Tabel1[[#This Row],[Üürnik]],'Lepingu lisa'!$AW$3:$AX$22,2,FALSE),"")</f>
        <v/>
      </c>
      <c r="M130" s="11" t="str">
        <f>IFERROR(VLOOKUP(Tabel1[[#This Row],[Jaotus]],Tabelid!L:M,2,FALSE),"")</f>
        <v>NONE</v>
      </c>
      <c r="N130" s="11"/>
      <c r="O130" s="32"/>
      <c r="P130" s="32"/>
      <c r="Q130" s="32"/>
      <c r="R130" s="32"/>
      <c r="S130" s="32"/>
      <c r="T130" s="32"/>
      <c r="U130" s="32"/>
      <c r="V130" s="32"/>
      <c r="W130" s="32"/>
      <c r="X130" s="32"/>
      <c r="Y130" s="32"/>
      <c r="Z130" s="32"/>
      <c r="AA130" s="32"/>
      <c r="AB130" s="32"/>
      <c r="AC130" s="32"/>
      <c r="AD130" s="32"/>
      <c r="AE130" s="32"/>
      <c r="AF130" s="32"/>
      <c r="AG130" s="32"/>
    </row>
    <row r="131" spans="1:33" x14ac:dyDescent="0.25">
      <c r="A131" s="18" t="s">
        <v>260</v>
      </c>
      <c r="B131" s="19" t="s">
        <v>275</v>
      </c>
      <c r="C131" s="18" t="s">
        <v>86</v>
      </c>
      <c r="D131" s="18" t="s">
        <v>199</v>
      </c>
      <c r="E131" s="18" t="s">
        <v>200</v>
      </c>
      <c r="F131" s="49">
        <v>21.6</v>
      </c>
      <c r="G131" s="49">
        <v>21.1</v>
      </c>
      <c r="H131" s="18"/>
      <c r="I131" s="11" t="str">
        <f>LEFT(Tabel1[[#This Row],[Ruumi tüüp (TALO Tüüpruumide nimestik)]],2)</f>
        <v>75</v>
      </c>
      <c r="J131" s="22" t="s">
        <v>89</v>
      </c>
      <c r="K131" s="18"/>
      <c r="L131" s="11" t="str">
        <f>IFERROR(VLOOKUP(Tabel1[[#This Row],[Üürnik]],'Lepingu lisa'!$AW$3:$AX$22,2,FALSE),"")</f>
        <v/>
      </c>
      <c r="M131" s="11" t="str">
        <f>IFERROR(VLOOKUP(Tabel1[[#This Row],[Jaotus]],Tabelid!L:M,2,FALSE),"")</f>
        <v>BUILDING</v>
      </c>
      <c r="N131" s="11"/>
      <c r="O131" s="32"/>
      <c r="P131" s="32"/>
      <c r="Q131" s="32"/>
      <c r="R131" s="32"/>
      <c r="S131" s="32"/>
      <c r="T131" s="32"/>
      <c r="U131" s="32"/>
      <c r="V131" s="32"/>
      <c r="W131" s="32"/>
      <c r="X131" s="32"/>
      <c r="Y131" s="32"/>
      <c r="Z131" s="32"/>
      <c r="AA131" s="32"/>
      <c r="AB131" s="32"/>
      <c r="AC131" s="32"/>
      <c r="AD131" s="32"/>
      <c r="AE131" s="32"/>
      <c r="AF131" s="32"/>
      <c r="AG131" s="32"/>
    </row>
    <row r="132" spans="1:33" x14ac:dyDescent="0.25">
      <c r="A132" s="18" t="s">
        <v>260</v>
      </c>
      <c r="B132" s="19" t="s">
        <v>276</v>
      </c>
      <c r="C132" s="18" t="s">
        <v>86</v>
      </c>
      <c r="D132" s="18" t="s">
        <v>128</v>
      </c>
      <c r="E132" s="18" t="s">
        <v>129</v>
      </c>
      <c r="F132" s="49">
        <v>29.1</v>
      </c>
      <c r="G132" s="49">
        <v>28.2</v>
      </c>
      <c r="H132" s="18"/>
      <c r="I132" s="11" t="str">
        <f>LEFT(Tabel1[[#This Row],[Ruumi tüüp (TALO Tüüpruumide nimestik)]],2)</f>
        <v>21</v>
      </c>
      <c r="J132" s="22" t="s">
        <v>130</v>
      </c>
      <c r="K132" s="18" t="s">
        <v>277</v>
      </c>
      <c r="L132" s="11" t="str">
        <f>IFERROR(VLOOKUP(Tabel1[[#This Row],[Üürnik]],'Lepingu lisa'!$AW$3:$AX$22,2,FALSE),"")</f>
        <v/>
      </c>
      <c r="M132" s="11" t="str">
        <f>IFERROR(VLOOKUP(Tabel1[[#This Row],[Jaotus]],Tabelid!L:M,2,FALSE),"")</f>
        <v>NONE</v>
      </c>
      <c r="N132" s="11"/>
      <c r="O132" s="32"/>
      <c r="P132" s="32"/>
      <c r="Q132" s="32"/>
      <c r="R132" s="32"/>
      <c r="S132" s="32"/>
      <c r="T132" s="32"/>
      <c r="U132" s="32"/>
      <c r="V132" s="32"/>
      <c r="W132" s="32"/>
      <c r="X132" s="32"/>
      <c r="Y132" s="32"/>
      <c r="Z132" s="32"/>
      <c r="AA132" s="32"/>
      <c r="AB132" s="32"/>
      <c r="AC132" s="32"/>
      <c r="AD132" s="32"/>
      <c r="AE132" s="32"/>
      <c r="AF132" s="32"/>
      <c r="AG132" s="32"/>
    </row>
    <row r="133" spans="1:33" x14ac:dyDescent="0.25">
      <c r="A133" s="18" t="s">
        <v>260</v>
      </c>
      <c r="B133" s="19" t="s">
        <v>278</v>
      </c>
      <c r="C133" s="18" t="s">
        <v>86</v>
      </c>
      <c r="D133" s="18" t="s">
        <v>128</v>
      </c>
      <c r="E133" s="18" t="s">
        <v>129</v>
      </c>
      <c r="F133" s="49">
        <v>11.7</v>
      </c>
      <c r="G133" s="49">
        <v>11.1</v>
      </c>
      <c r="H133" s="18"/>
      <c r="I133" s="11" t="str">
        <f>LEFT(Tabel1[[#This Row],[Ruumi tüüp (TALO Tüüpruumide nimestik)]],2)</f>
        <v>21</v>
      </c>
      <c r="J133" s="22" t="s">
        <v>130</v>
      </c>
      <c r="K133" s="18" t="s">
        <v>279</v>
      </c>
      <c r="L133" s="11" t="str">
        <f>IFERROR(VLOOKUP(Tabel1[[#This Row],[Üürnik]],'Lepingu lisa'!$AW$3:$AX$22,2,FALSE),"")</f>
        <v/>
      </c>
      <c r="M133" s="11" t="str">
        <f>IFERROR(VLOOKUP(Tabel1[[#This Row],[Jaotus]],Tabelid!L:M,2,FALSE),"")</f>
        <v>NONE</v>
      </c>
      <c r="N133" s="11"/>
      <c r="O133" s="32"/>
      <c r="P133" s="32"/>
      <c r="Q133" s="32"/>
      <c r="R133" s="32"/>
      <c r="S133" s="32"/>
      <c r="T133" s="32"/>
      <c r="U133" s="32"/>
      <c r="V133" s="32"/>
      <c r="W133" s="32"/>
      <c r="X133" s="32"/>
      <c r="Y133" s="32"/>
      <c r="Z133" s="32"/>
      <c r="AA133" s="32"/>
      <c r="AB133" s="32"/>
      <c r="AC133" s="32"/>
      <c r="AD133" s="32"/>
      <c r="AE133" s="32"/>
      <c r="AF133" s="32"/>
      <c r="AG133" s="32"/>
    </row>
    <row r="134" spans="1:33" x14ac:dyDescent="0.25">
      <c r="A134" s="18" t="s">
        <v>260</v>
      </c>
      <c r="B134" s="19" t="s">
        <v>280</v>
      </c>
      <c r="C134" s="18" t="s">
        <v>86</v>
      </c>
      <c r="D134" s="18" t="s">
        <v>128</v>
      </c>
      <c r="E134" s="18" t="s">
        <v>129</v>
      </c>
      <c r="F134" s="49">
        <v>14.5</v>
      </c>
      <c r="G134" s="49">
        <v>13.9</v>
      </c>
      <c r="H134" s="18"/>
      <c r="I134" s="11" t="str">
        <f>LEFT(Tabel1[[#This Row],[Ruumi tüüp (TALO Tüüpruumide nimestik)]],2)</f>
        <v>21</v>
      </c>
      <c r="J134" s="22" t="s">
        <v>130</v>
      </c>
      <c r="K134" s="18" t="s">
        <v>281</v>
      </c>
      <c r="L134" s="11" t="str">
        <f>IFERROR(VLOOKUP(Tabel1[[#This Row],[Üürnik]],'Lepingu lisa'!$AW$3:$AX$22,2,FALSE),"")</f>
        <v/>
      </c>
      <c r="M134" s="11" t="str">
        <f>IFERROR(VLOOKUP(Tabel1[[#This Row],[Jaotus]],Tabelid!L:M,2,FALSE),"")</f>
        <v>NONE</v>
      </c>
      <c r="N134" s="11"/>
      <c r="O134" s="32"/>
      <c r="P134" s="32"/>
      <c r="Q134" s="32"/>
      <c r="R134" s="32"/>
      <c r="S134" s="32"/>
      <c r="T134" s="32"/>
      <c r="U134" s="32"/>
      <c r="V134" s="32"/>
      <c r="W134" s="32"/>
      <c r="X134" s="32"/>
      <c r="Y134" s="32"/>
      <c r="Z134" s="32"/>
      <c r="AA134" s="32"/>
      <c r="AB134" s="32"/>
      <c r="AC134" s="32"/>
      <c r="AD134" s="32"/>
      <c r="AE134" s="32"/>
      <c r="AF134" s="32"/>
      <c r="AG134" s="32"/>
    </row>
    <row r="135" spans="1:33" x14ac:dyDescent="0.25">
      <c r="A135" s="18" t="s">
        <v>260</v>
      </c>
      <c r="B135" s="19" t="s">
        <v>282</v>
      </c>
      <c r="C135" s="18" t="s">
        <v>86</v>
      </c>
      <c r="D135" s="18" t="s">
        <v>228</v>
      </c>
      <c r="E135" s="18" t="s">
        <v>129</v>
      </c>
      <c r="F135" s="49">
        <v>8.4</v>
      </c>
      <c r="G135" s="49">
        <v>8.1</v>
      </c>
      <c r="H135" s="18" t="s">
        <v>142</v>
      </c>
      <c r="I135" s="11" t="str">
        <f>LEFT(Tabel1[[#This Row],[Ruumi tüüp (TALO Tüüpruumide nimestik)]],2)</f>
        <v>21</v>
      </c>
      <c r="J135" s="22" t="s">
        <v>130</v>
      </c>
      <c r="K135" s="18" t="s">
        <v>134</v>
      </c>
      <c r="L135" s="11" t="str">
        <f>IFERROR(VLOOKUP(Tabel1[[#This Row],[Üürnik]],'Lepingu lisa'!$AW$3:$AX$22,2,FALSE),"")</f>
        <v/>
      </c>
      <c r="M135" s="11" t="str">
        <f>IFERROR(VLOOKUP(Tabel1[[#This Row],[Jaotus]],Tabelid!L:M,2,FALSE),"")</f>
        <v>NONE</v>
      </c>
      <c r="N135" s="11"/>
      <c r="O135" s="32"/>
      <c r="P135" s="32"/>
      <c r="Q135" s="32"/>
      <c r="R135" s="32"/>
      <c r="S135" s="32"/>
      <c r="T135" s="32"/>
      <c r="U135" s="32"/>
      <c r="V135" s="32"/>
      <c r="W135" s="32"/>
      <c r="X135" s="32"/>
      <c r="Y135" s="32"/>
      <c r="Z135" s="32"/>
      <c r="AA135" s="32"/>
      <c r="AB135" s="32"/>
      <c r="AC135" s="32"/>
      <c r="AD135" s="32"/>
      <c r="AE135" s="32"/>
      <c r="AF135" s="32"/>
      <c r="AG135" s="32"/>
    </row>
    <row r="136" spans="1:33" x14ac:dyDescent="0.25">
      <c r="A136" s="18" t="s">
        <v>260</v>
      </c>
      <c r="B136" s="19" t="s">
        <v>283</v>
      </c>
      <c r="C136" s="18" t="s">
        <v>86</v>
      </c>
      <c r="D136" s="18" t="s">
        <v>108</v>
      </c>
      <c r="E136" s="18" t="s">
        <v>92</v>
      </c>
      <c r="F136" s="49">
        <v>5</v>
      </c>
      <c r="G136" s="49">
        <v>5</v>
      </c>
      <c r="H136" s="18"/>
      <c r="I136" s="11" t="str">
        <f>LEFT(Tabel1[[#This Row],[Ruumi tüüp (TALO Tüüpruumide nimestik)]],2)</f>
        <v>91</v>
      </c>
      <c r="J136" s="22" t="s">
        <v>89</v>
      </c>
      <c r="K136" s="18"/>
      <c r="L136" s="11" t="str">
        <f>IFERROR(VLOOKUP(Tabel1[[#This Row],[Üürnik]],'Lepingu lisa'!$AW$3:$AX$22,2,FALSE),"")</f>
        <v/>
      </c>
      <c r="M136" s="11" t="str">
        <f>IFERROR(VLOOKUP(Tabel1[[#This Row],[Jaotus]],Tabelid!L:M,2,FALSE),"")</f>
        <v>BUILDING</v>
      </c>
      <c r="N136" s="11"/>
      <c r="O136" s="32"/>
      <c r="P136" s="32"/>
      <c r="Q136" s="32"/>
      <c r="R136" s="32"/>
      <c r="S136" s="32"/>
      <c r="T136" s="32"/>
      <c r="U136" s="32"/>
      <c r="V136" s="32"/>
      <c r="W136" s="32"/>
      <c r="X136" s="32"/>
      <c r="Y136" s="32"/>
      <c r="Z136" s="32"/>
      <c r="AA136" s="32"/>
      <c r="AB136" s="32"/>
      <c r="AC136" s="32"/>
      <c r="AD136" s="32"/>
      <c r="AE136" s="32"/>
      <c r="AF136" s="32"/>
      <c r="AG136" s="32"/>
    </row>
    <row r="137" spans="1:33" x14ac:dyDescent="0.25">
      <c r="A137" s="18" t="s">
        <v>260</v>
      </c>
      <c r="B137" s="19" t="s">
        <v>284</v>
      </c>
      <c r="C137" s="18" t="s">
        <v>86</v>
      </c>
      <c r="D137" s="18" t="s">
        <v>157</v>
      </c>
      <c r="E137" s="18" t="s">
        <v>92</v>
      </c>
      <c r="F137" s="49">
        <v>4</v>
      </c>
      <c r="G137" s="49">
        <v>3.8</v>
      </c>
      <c r="H137" s="18"/>
      <c r="I137" s="11" t="str">
        <f>LEFT(Tabel1[[#This Row],[Ruumi tüüp (TALO Tüüpruumide nimestik)]],2)</f>
        <v>91</v>
      </c>
      <c r="J137" s="22" t="s">
        <v>89</v>
      </c>
      <c r="K137" s="18"/>
      <c r="L137" s="11" t="str">
        <f>IFERROR(VLOOKUP(Tabel1[[#This Row],[Üürnik]],'Lepingu lisa'!$AW$3:$AX$22,2,FALSE),"")</f>
        <v/>
      </c>
      <c r="M137" s="11" t="str">
        <f>IFERROR(VLOOKUP(Tabel1[[#This Row],[Jaotus]],Tabelid!L:M,2,FALSE),"")</f>
        <v>BUILDING</v>
      </c>
      <c r="N137" s="11"/>
      <c r="O137" s="32"/>
      <c r="P137" s="32"/>
      <c r="Q137" s="32"/>
      <c r="R137" s="32"/>
      <c r="S137" s="32"/>
      <c r="T137" s="32"/>
      <c r="U137" s="32"/>
      <c r="V137" s="32"/>
      <c r="W137" s="32"/>
      <c r="X137" s="32"/>
      <c r="Y137" s="32"/>
      <c r="Z137" s="32"/>
      <c r="AA137" s="32"/>
      <c r="AB137" s="32"/>
      <c r="AC137" s="32"/>
      <c r="AD137" s="32"/>
      <c r="AE137" s="32"/>
      <c r="AF137" s="32"/>
      <c r="AG137" s="32"/>
    </row>
    <row r="138" spans="1:33" x14ac:dyDescent="0.25">
      <c r="A138" s="18" t="s">
        <v>260</v>
      </c>
      <c r="B138" s="19" t="s">
        <v>285</v>
      </c>
      <c r="C138" s="18" t="s">
        <v>86</v>
      </c>
      <c r="D138" s="18" t="s">
        <v>105</v>
      </c>
      <c r="E138" s="18" t="s">
        <v>106</v>
      </c>
      <c r="F138" s="49">
        <v>2.1</v>
      </c>
      <c r="G138" s="49">
        <v>1.9</v>
      </c>
      <c r="H138" s="18"/>
      <c r="I138" s="11" t="str">
        <f>LEFT(Tabel1[[#This Row],[Ruumi tüüp (TALO Tüüpruumide nimestik)]],2)</f>
        <v>73</v>
      </c>
      <c r="J138" s="22" t="s">
        <v>89</v>
      </c>
      <c r="K138" s="18"/>
      <c r="L138" s="11" t="str">
        <f>IFERROR(VLOOKUP(Tabel1[[#This Row],[Üürnik]],'Lepingu lisa'!$AW$3:$AX$22,2,FALSE),"")</f>
        <v/>
      </c>
      <c r="M138" s="11" t="str">
        <f>IFERROR(VLOOKUP(Tabel1[[#This Row],[Jaotus]],Tabelid!L:M,2,FALSE),"")</f>
        <v>BUILDING</v>
      </c>
      <c r="N138" s="11"/>
      <c r="O138" s="32"/>
      <c r="P138" s="32"/>
      <c r="Q138" s="32"/>
      <c r="R138" s="32"/>
      <c r="S138" s="32"/>
      <c r="T138" s="32"/>
      <c r="U138" s="32"/>
      <c r="V138" s="32"/>
      <c r="W138" s="32"/>
      <c r="X138" s="32"/>
      <c r="Y138" s="32"/>
      <c r="Z138" s="32"/>
      <c r="AA138" s="32"/>
      <c r="AB138" s="32"/>
      <c r="AC138" s="32"/>
      <c r="AD138" s="32"/>
      <c r="AE138" s="32"/>
      <c r="AF138" s="32"/>
      <c r="AG138" s="32"/>
    </row>
    <row r="139" spans="1:33" x14ac:dyDescent="0.25">
      <c r="A139" s="18" t="s">
        <v>260</v>
      </c>
      <c r="B139" s="19" t="s">
        <v>286</v>
      </c>
      <c r="C139" s="18" t="s">
        <v>86</v>
      </c>
      <c r="D139" s="18" t="s">
        <v>105</v>
      </c>
      <c r="E139" s="18" t="s">
        <v>106</v>
      </c>
      <c r="F139" s="49">
        <v>2</v>
      </c>
      <c r="G139" s="49">
        <v>1.8</v>
      </c>
      <c r="H139" s="18"/>
      <c r="I139" s="11" t="str">
        <f>LEFT(Tabel1[[#This Row],[Ruumi tüüp (TALO Tüüpruumide nimestik)]],2)</f>
        <v>73</v>
      </c>
      <c r="J139" s="22" t="s">
        <v>89</v>
      </c>
      <c r="K139" s="18"/>
      <c r="L139" s="11" t="str">
        <f>IFERROR(VLOOKUP(Tabel1[[#This Row],[Üürnik]],'Lepingu lisa'!$AW$3:$AX$22,2,FALSE),"")</f>
        <v/>
      </c>
      <c r="M139" s="11" t="str">
        <f>IFERROR(VLOOKUP(Tabel1[[#This Row],[Jaotus]],Tabelid!L:M,2,FALSE),"")</f>
        <v>BUILDING</v>
      </c>
      <c r="N139" s="11"/>
      <c r="O139" s="32"/>
      <c r="P139" s="32"/>
      <c r="Q139" s="32"/>
      <c r="R139" s="32"/>
      <c r="S139" s="32"/>
      <c r="T139" s="32"/>
      <c r="U139" s="32"/>
      <c r="V139" s="32"/>
      <c r="W139" s="32"/>
      <c r="X139" s="32"/>
      <c r="Y139" s="32"/>
      <c r="Z139" s="32"/>
      <c r="AA139" s="32"/>
      <c r="AB139" s="32"/>
      <c r="AC139" s="32"/>
      <c r="AD139" s="32"/>
      <c r="AE139" s="32"/>
      <c r="AF139" s="32"/>
      <c r="AG139" s="32"/>
    </row>
    <row r="140" spans="1:33" x14ac:dyDescent="0.25">
      <c r="A140" s="18" t="s">
        <v>260</v>
      </c>
      <c r="B140" s="19" t="s">
        <v>287</v>
      </c>
      <c r="C140" s="18" t="s">
        <v>94</v>
      </c>
      <c r="D140" s="18" t="s">
        <v>98</v>
      </c>
      <c r="E140" s="18" t="s">
        <v>96</v>
      </c>
      <c r="F140" s="49">
        <v>15.1</v>
      </c>
      <c r="G140" s="49">
        <v>15.1</v>
      </c>
      <c r="H140" s="18"/>
      <c r="I140" s="11" t="str">
        <f>LEFT(Tabel1[[#This Row],[Ruumi tüüp (TALO Tüüpruumide nimestik)]],2)</f>
        <v>92</v>
      </c>
      <c r="J140" s="22"/>
      <c r="K140" s="18"/>
      <c r="L140" s="11" t="str">
        <f>IFERROR(VLOOKUP(Tabel1[[#This Row],[Üürnik]],'Lepingu lisa'!$AW$3:$AX$22,2,FALSE),"")</f>
        <v/>
      </c>
      <c r="M140" s="11" t="str">
        <f>IFERROR(VLOOKUP(Tabel1[[#This Row],[Jaotus]],Tabelid!L:M,2,FALSE),"")</f>
        <v/>
      </c>
      <c r="N140" s="11"/>
      <c r="O140" s="32"/>
      <c r="P140" s="32"/>
      <c r="Q140" s="32"/>
      <c r="R140" s="32"/>
      <c r="S140" s="32"/>
      <c r="T140" s="32"/>
      <c r="U140" s="32"/>
      <c r="V140" s="32"/>
      <c r="W140" s="32"/>
      <c r="X140" s="32"/>
      <c r="Y140" s="32"/>
      <c r="Z140" s="32"/>
      <c r="AA140" s="32"/>
      <c r="AB140" s="32"/>
      <c r="AC140" s="32"/>
      <c r="AD140" s="32"/>
      <c r="AE140" s="32"/>
      <c r="AF140" s="32"/>
      <c r="AG140" s="32"/>
    </row>
    <row r="141" spans="1:33" x14ac:dyDescent="0.25">
      <c r="A141" s="18" t="s">
        <v>5</v>
      </c>
      <c r="B141" s="19" t="s">
        <v>288</v>
      </c>
      <c r="C141" s="18" t="s">
        <v>94</v>
      </c>
      <c r="D141" s="18" t="s">
        <v>95</v>
      </c>
      <c r="E141" s="18" t="s">
        <v>96</v>
      </c>
      <c r="F141" s="49">
        <v>4.0999999999999996</v>
      </c>
      <c r="G141" s="49">
        <v>0</v>
      </c>
      <c r="H141" s="18"/>
      <c r="I141" s="11" t="str">
        <f>LEFT(Tabel1[[#This Row],[Ruumi tüüp (TALO Tüüpruumide nimestik)]],2)</f>
        <v>92</v>
      </c>
      <c r="J141" s="22"/>
      <c r="K141" s="18"/>
      <c r="L141" s="11" t="str">
        <f>IFERROR(VLOOKUP(Tabel1[[#This Row],[Üürnik]],'Lepingu lisa'!$AW$3:$AX$22,2,FALSE),"")</f>
        <v/>
      </c>
      <c r="M141" s="11" t="str">
        <f>IFERROR(VLOOKUP(Tabel1[[#This Row],[Jaotus]],Tabelid!L:M,2,FALSE),"")</f>
        <v/>
      </c>
      <c r="N141" s="11"/>
      <c r="O141" s="32"/>
      <c r="P141" s="32"/>
      <c r="Q141" s="32"/>
      <c r="R141" s="32"/>
      <c r="S141" s="32"/>
      <c r="T141" s="32"/>
      <c r="U141" s="32"/>
      <c r="V141" s="32"/>
      <c r="W141" s="32"/>
      <c r="X141" s="32"/>
      <c r="Y141" s="32"/>
      <c r="Z141" s="32"/>
      <c r="AA141" s="32"/>
      <c r="AB141" s="32"/>
      <c r="AC141" s="32"/>
      <c r="AD141" s="32"/>
      <c r="AE141" s="32"/>
      <c r="AF141" s="32"/>
      <c r="AG141" s="32"/>
    </row>
    <row r="142" spans="1:33" x14ac:dyDescent="0.25">
      <c r="A142" s="18" t="s">
        <v>5</v>
      </c>
      <c r="B142" s="19" t="s">
        <v>289</v>
      </c>
      <c r="C142" s="18" t="s">
        <v>101</v>
      </c>
      <c r="D142" s="18" t="s">
        <v>290</v>
      </c>
      <c r="E142" s="18" t="s">
        <v>291</v>
      </c>
      <c r="F142" s="49">
        <v>58.1</v>
      </c>
      <c r="G142" s="49">
        <v>0</v>
      </c>
      <c r="H142" s="18"/>
      <c r="I142" s="11" t="str">
        <f>LEFT(Tabel1[[#This Row],[Ruumi tüüp (TALO Tüüpruumide nimestik)]],2)</f>
        <v>96</v>
      </c>
      <c r="J142" s="22"/>
      <c r="K142" s="18"/>
      <c r="L142" s="11" t="str">
        <f>IFERROR(VLOOKUP(Tabel1[[#This Row],[Üürnik]],'Lepingu lisa'!$AW$3:$AX$22,2,FALSE),"")</f>
        <v/>
      </c>
      <c r="M142" s="11" t="str">
        <f>IFERROR(VLOOKUP(Tabel1[[#This Row],[Jaotus]],Tabelid!L:M,2,FALSE),"")</f>
        <v/>
      </c>
      <c r="N142" s="11"/>
      <c r="O142" s="32"/>
      <c r="P142" s="32"/>
      <c r="Q142" s="32"/>
      <c r="R142" s="32"/>
      <c r="S142" s="32"/>
      <c r="T142" s="32"/>
      <c r="U142" s="32"/>
      <c r="V142" s="32"/>
      <c r="W142" s="32"/>
      <c r="X142" s="32"/>
      <c r="Y142" s="32"/>
      <c r="Z142" s="32"/>
      <c r="AA142" s="32"/>
      <c r="AB142" s="32"/>
      <c r="AC142" s="32"/>
      <c r="AD142" s="32"/>
      <c r="AE142" s="32"/>
      <c r="AF142" s="32"/>
      <c r="AG142" s="32"/>
    </row>
    <row r="143" spans="1:33" x14ac:dyDescent="0.25">
      <c r="A143" s="18"/>
      <c r="B143" s="19"/>
      <c r="C143" s="18"/>
      <c r="D143" s="18"/>
      <c r="E143" s="18"/>
      <c r="F143" s="49"/>
      <c r="G143" s="49"/>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2"/>
      <c r="P143" s="32"/>
      <c r="Q143" s="32"/>
      <c r="R143" s="32"/>
      <c r="S143" s="32"/>
      <c r="T143" s="32"/>
      <c r="U143" s="32"/>
      <c r="V143" s="32"/>
      <c r="W143" s="32"/>
      <c r="X143" s="32"/>
      <c r="Y143" s="32"/>
      <c r="Z143" s="32"/>
      <c r="AA143" s="32"/>
      <c r="AB143" s="32"/>
      <c r="AC143" s="32"/>
      <c r="AD143" s="32"/>
      <c r="AE143" s="32"/>
      <c r="AF143" s="32"/>
      <c r="AG143" s="32"/>
    </row>
    <row r="144" spans="1:33" x14ac:dyDescent="0.25">
      <c r="A144" s="18"/>
      <c r="B144" s="19"/>
      <c r="C144" s="18"/>
      <c r="D144" s="18"/>
      <c r="E144" s="18"/>
      <c r="F144" s="49"/>
      <c r="G144" s="49"/>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2"/>
      <c r="P144" s="32"/>
      <c r="Q144" s="32"/>
      <c r="R144" s="32"/>
      <c r="S144" s="32"/>
      <c r="T144" s="32"/>
      <c r="U144" s="32"/>
      <c r="V144" s="32"/>
      <c r="W144" s="32"/>
      <c r="X144" s="32"/>
      <c r="Y144" s="32"/>
      <c r="Z144" s="32"/>
      <c r="AA144" s="32"/>
      <c r="AB144" s="32"/>
      <c r="AC144" s="32"/>
      <c r="AD144" s="32"/>
      <c r="AE144" s="32"/>
      <c r="AF144" s="32"/>
      <c r="AG144" s="32"/>
    </row>
    <row r="145" spans="1:33" x14ac:dyDescent="0.25">
      <c r="A145" s="18"/>
      <c r="B145" s="19"/>
      <c r="C145" s="18"/>
      <c r="D145" s="18"/>
      <c r="E145" s="18"/>
      <c r="F145" s="49"/>
      <c r="G145" s="49"/>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2"/>
      <c r="P145" s="32"/>
      <c r="Q145" s="32"/>
      <c r="R145" s="32"/>
      <c r="S145" s="32"/>
      <c r="T145" s="32"/>
      <c r="U145" s="32"/>
      <c r="V145" s="32"/>
      <c r="W145" s="32"/>
      <c r="X145" s="32"/>
      <c r="Y145" s="32"/>
      <c r="Z145" s="32"/>
      <c r="AA145" s="32"/>
      <c r="AB145" s="32"/>
      <c r="AC145" s="32"/>
      <c r="AD145" s="32"/>
      <c r="AE145" s="32"/>
      <c r="AF145" s="32"/>
      <c r="AG145" s="32"/>
    </row>
    <row r="146" spans="1:33" x14ac:dyDescent="0.25">
      <c r="A146" s="18"/>
      <c r="B146" s="19"/>
      <c r="C146" s="18"/>
      <c r="D146" s="18"/>
      <c r="E146" s="18"/>
      <c r="F146" s="49"/>
      <c r="G146" s="49"/>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2"/>
      <c r="P146" s="32"/>
      <c r="Q146" s="32"/>
      <c r="R146" s="32"/>
      <c r="S146" s="32"/>
      <c r="T146" s="32"/>
      <c r="U146" s="32"/>
      <c r="V146" s="32"/>
      <c r="W146" s="32"/>
      <c r="X146" s="32"/>
      <c r="Y146" s="32"/>
      <c r="Z146" s="32"/>
      <c r="AA146" s="32"/>
      <c r="AB146" s="32"/>
      <c r="AC146" s="32"/>
      <c r="AD146" s="32"/>
      <c r="AE146" s="32"/>
      <c r="AF146" s="32"/>
      <c r="AG146" s="32"/>
    </row>
    <row r="147" spans="1:33" x14ac:dyDescent="0.25">
      <c r="A147" s="18"/>
      <c r="B147" s="19"/>
      <c r="C147" s="18"/>
      <c r="D147" s="18"/>
      <c r="E147" s="18"/>
      <c r="F147" s="49"/>
      <c r="G147" s="49"/>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2"/>
      <c r="P147" s="32"/>
      <c r="Q147" s="32"/>
      <c r="R147" s="32"/>
      <c r="S147" s="32"/>
      <c r="T147" s="32"/>
      <c r="U147" s="32"/>
      <c r="V147" s="32"/>
      <c r="W147" s="32"/>
      <c r="X147" s="32"/>
      <c r="Y147" s="32"/>
      <c r="Z147" s="32"/>
      <c r="AA147" s="32"/>
      <c r="AB147" s="32"/>
      <c r="AC147" s="32"/>
      <c r="AD147" s="32"/>
      <c r="AE147" s="32"/>
      <c r="AF147" s="32"/>
      <c r="AG147" s="32"/>
    </row>
    <row r="148" spans="1:33" x14ac:dyDescent="0.25">
      <c r="A148" s="18"/>
      <c r="B148" s="19"/>
      <c r="C148" s="18"/>
      <c r="D148" s="18"/>
      <c r="E148" s="18"/>
      <c r="F148" s="49"/>
      <c r="G148" s="49"/>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2"/>
      <c r="P148" s="32"/>
      <c r="Q148" s="32"/>
      <c r="R148" s="32"/>
      <c r="S148" s="32"/>
      <c r="T148" s="32"/>
      <c r="U148" s="32"/>
      <c r="V148" s="32"/>
      <c r="W148" s="32"/>
      <c r="X148" s="32"/>
      <c r="Y148" s="32"/>
      <c r="Z148" s="32"/>
      <c r="AA148" s="32"/>
      <c r="AB148" s="32"/>
      <c r="AC148" s="32"/>
      <c r="AD148" s="32"/>
      <c r="AE148" s="32"/>
      <c r="AF148" s="32"/>
      <c r="AG148" s="32"/>
    </row>
    <row r="149" spans="1:33" x14ac:dyDescent="0.25">
      <c r="A149" s="18"/>
      <c r="B149" s="19"/>
      <c r="C149" s="18"/>
      <c r="D149" s="18"/>
      <c r="E149" s="18"/>
      <c r="F149" s="49"/>
      <c r="G149" s="49"/>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2"/>
      <c r="P149" s="32"/>
      <c r="Q149" s="32"/>
      <c r="R149" s="32"/>
      <c r="S149" s="32"/>
      <c r="T149" s="32"/>
      <c r="U149" s="32"/>
      <c r="V149" s="32"/>
      <c r="W149" s="32"/>
      <c r="X149" s="32"/>
      <c r="Y149" s="32"/>
      <c r="Z149" s="32"/>
      <c r="AA149" s="32"/>
      <c r="AB149" s="32"/>
      <c r="AC149" s="32"/>
      <c r="AD149" s="32"/>
      <c r="AE149" s="32"/>
      <c r="AF149" s="32"/>
      <c r="AG149" s="32"/>
    </row>
    <row r="150" spans="1:33" x14ac:dyDescent="0.25">
      <c r="A150" s="18"/>
      <c r="B150" s="19"/>
      <c r="C150" s="18"/>
      <c r="D150" s="18"/>
      <c r="E150" s="18"/>
      <c r="F150" s="49"/>
      <c r="G150" s="49"/>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2"/>
      <c r="P150" s="32"/>
      <c r="Q150" s="32"/>
      <c r="R150" s="32"/>
      <c r="S150" s="32"/>
      <c r="T150" s="32"/>
      <c r="U150" s="32"/>
      <c r="V150" s="32"/>
      <c r="W150" s="32"/>
      <c r="X150" s="32"/>
      <c r="Y150" s="32"/>
      <c r="Z150" s="32"/>
      <c r="AA150" s="32"/>
      <c r="AB150" s="32"/>
      <c r="AC150" s="32"/>
      <c r="AD150" s="32"/>
      <c r="AE150" s="32"/>
      <c r="AF150" s="32"/>
      <c r="AG150" s="32"/>
    </row>
    <row r="151" spans="1:33" x14ac:dyDescent="0.25">
      <c r="A151" s="18"/>
      <c r="B151" s="19"/>
      <c r="C151" s="18"/>
      <c r="D151" s="18"/>
      <c r="E151" s="18"/>
      <c r="F151" s="49"/>
      <c r="G151" s="49"/>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2"/>
      <c r="P151" s="32"/>
      <c r="Q151" s="32"/>
      <c r="R151" s="32"/>
      <c r="S151" s="32"/>
      <c r="T151" s="32"/>
      <c r="U151" s="32"/>
      <c r="V151" s="32"/>
      <c r="W151" s="32"/>
      <c r="X151" s="32"/>
      <c r="Y151" s="32"/>
      <c r="Z151" s="32"/>
      <c r="AA151" s="32"/>
      <c r="AB151" s="32"/>
      <c r="AC151" s="32"/>
      <c r="AD151" s="32"/>
      <c r="AE151" s="32"/>
      <c r="AF151" s="32"/>
      <c r="AG151" s="32"/>
    </row>
    <row r="152" spans="1:33" x14ac:dyDescent="0.25">
      <c r="A152" s="18"/>
      <c r="B152" s="19"/>
      <c r="C152" s="18"/>
      <c r="D152" s="18"/>
      <c r="E152" s="18"/>
      <c r="F152" s="49"/>
      <c r="G152" s="49"/>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2"/>
      <c r="P152" s="32"/>
      <c r="Q152" s="32"/>
      <c r="R152" s="32"/>
      <c r="S152" s="32"/>
      <c r="T152" s="32"/>
      <c r="U152" s="32"/>
      <c r="V152" s="32"/>
      <c r="W152" s="32"/>
      <c r="X152" s="32"/>
      <c r="Y152" s="32"/>
      <c r="Z152" s="32"/>
      <c r="AA152" s="32"/>
      <c r="AB152" s="32"/>
      <c r="AC152" s="32"/>
      <c r="AD152" s="32"/>
      <c r="AE152" s="32"/>
      <c r="AF152" s="32"/>
      <c r="AG152" s="32"/>
    </row>
    <row r="153" spans="1:33" x14ac:dyDescent="0.25">
      <c r="A153" s="18"/>
      <c r="B153" s="19"/>
      <c r="C153" s="18"/>
      <c r="D153" s="18"/>
      <c r="E153" s="18"/>
      <c r="F153" s="49"/>
      <c r="G153" s="49"/>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2"/>
      <c r="P153" s="32"/>
      <c r="Q153" s="32"/>
      <c r="R153" s="32"/>
      <c r="S153" s="32"/>
      <c r="T153" s="32"/>
      <c r="U153" s="32"/>
      <c r="V153" s="32"/>
      <c r="W153" s="32"/>
      <c r="X153" s="32"/>
      <c r="Y153" s="32"/>
      <c r="Z153" s="32"/>
      <c r="AA153" s="32"/>
      <c r="AB153" s="32"/>
      <c r="AC153" s="32"/>
      <c r="AD153" s="32"/>
      <c r="AE153" s="32"/>
      <c r="AF153" s="32"/>
      <c r="AG153" s="32"/>
    </row>
    <row r="154" spans="1:33" x14ac:dyDescent="0.25">
      <c r="A154" s="18"/>
      <c r="B154" s="19"/>
      <c r="C154" s="18"/>
      <c r="D154" s="18"/>
      <c r="E154" s="18"/>
      <c r="F154" s="49"/>
      <c r="G154" s="49"/>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2"/>
      <c r="P154" s="32"/>
      <c r="Q154" s="32"/>
      <c r="R154" s="32"/>
      <c r="S154" s="32"/>
      <c r="T154" s="32"/>
      <c r="U154" s="32"/>
      <c r="V154" s="32"/>
      <c r="W154" s="32"/>
      <c r="X154" s="32"/>
      <c r="Y154" s="32"/>
      <c r="Z154" s="32"/>
      <c r="AA154" s="32"/>
      <c r="AB154" s="32"/>
      <c r="AC154" s="32"/>
      <c r="AD154" s="32"/>
      <c r="AE154" s="32"/>
      <c r="AF154" s="32"/>
      <c r="AG154" s="32"/>
    </row>
    <row r="155" spans="1:33" x14ac:dyDescent="0.25">
      <c r="A155" s="18"/>
      <c r="B155" s="19"/>
      <c r="C155" s="18"/>
      <c r="D155" s="18"/>
      <c r="E155" s="18"/>
      <c r="F155" s="49"/>
      <c r="G155" s="49"/>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2"/>
      <c r="P155" s="32"/>
      <c r="Q155" s="32"/>
      <c r="R155" s="32"/>
      <c r="S155" s="32"/>
      <c r="T155" s="32"/>
      <c r="U155" s="32"/>
      <c r="V155" s="32"/>
      <c r="W155" s="32"/>
      <c r="X155" s="32"/>
      <c r="Y155" s="32"/>
      <c r="Z155" s="32"/>
      <c r="AA155" s="32"/>
      <c r="AB155" s="32"/>
      <c r="AC155" s="32"/>
      <c r="AD155" s="32"/>
      <c r="AE155" s="32"/>
      <c r="AF155" s="32"/>
      <c r="AG155" s="32"/>
    </row>
    <row r="156" spans="1:33" x14ac:dyDescent="0.25">
      <c r="A156" s="18"/>
      <c r="B156" s="19"/>
      <c r="C156" s="18"/>
      <c r="D156" s="18"/>
      <c r="E156" s="18"/>
      <c r="F156" s="49"/>
      <c r="G156" s="49"/>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2"/>
      <c r="P156" s="32"/>
      <c r="Q156" s="32"/>
      <c r="R156" s="32"/>
      <c r="S156" s="32"/>
      <c r="T156" s="32"/>
      <c r="U156" s="32"/>
      <c r="V156" s="32"/>
      <c r="W156" s="32"/>
      <c r="X156" s="32"/>
      <c r="Y156" s="32"/>
      <c r="Z156" s="32"/>
      <c r="AA156" s="32"/>
      <c r="AB156" s="32"/>
      <c r="AC156" s="32"/>
      <c r="AD156" s="32"/>
      <c r="AE156" s="32"/>
      <c r="AF156" s="32"/>
      <c r="AG156" s="32"/>
    </row>
    <row r="157" spans="1:33" x14ac:dyDescent="0.25">
      <c r="A157" s="18"/>
      <c r="B157" s="19"/>
      <c r="C157" s="18"/>
      <c r="D157" s="18"/>
      <c r="E157" s="18"/>
      <c r="F157" s="49"/>
      <c r="G157" s="49"/>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2"/>
      <c r="P157" s="32"/>
      <c r="Q157" s="32"/>
      <c r="R157" s="32"/>
      <c r="S157" s="32"/>
      <c r="T157" s="32"/>
      <c r="U157" s="32"/>
      <c r="V157" s="32"/>
      <c r="W157" s="32"/>
      <c r="X157" s="32"/>
      <c r="Y157" s="32"/>
      <c r="Z157" s="32"/>
      <c r="AA157" s="32"/>
      <c r="AB157" s="32"/>
      <c r="AC157" s="32"/>
      <c r="AD157" s="32"/>
      <c r="AE157" s="32"/>
      <c r="AF157" s="32"/>
      <c r="AG157" s="32"/>
    </row>
    <row r="158" spans="1:33" x14ac:dyDescent="0.25">
      <c r="A158" s="18"/>
      <c r="B158" s="19"/>
      <c r="C158" s="18"/>
      <c r="D158" s="18"/>
      <c r="E158" s="18"/>
      <c r="F158" s="49"/>
      <c r="G158" s="49"/>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2"/>
      <c r="P158" s="32"/>
      <c r="Q158" s="32"/>
      <c r="R158" s="32"/>
      <c r="S158" s="32"/>
      <c r="T158" s="32"/>
      <c r="U158" s="32"/>
      <c r="V158" s="32"/>
      <c r="W158" s="32"/>
      <c r="X158" s="32"/>
      <c r="Y158" s="32"/>
      <c r="Z158" s="32"/>
      <c r="AA158" s="32"/>
      <c r="AB158" s="32"/>
      <c r="AC158" s="32"/>
      <c r="AD158" s="32"/>
      <c r="AE158" s="32"/>
      <c r="AF158" s="32"/>
      <c r="AG158" s="32"/>
    </row>
    <row r="159" spans="1:33" x14ac:dyDescent="0.25">
      <c r="A159" s="18"/>
      <c r="B159" s="19"/>
      <c r="C159" s="18"/>
      <c r="D159" s="18"/>
      <c r="E159" s="18"/>
      <c r="F159" s="49"/>
      <c r="G159" s="49"/>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2"/>
      <c r="P159" s="32"/>
      <c r="Q159" s="32"/>
      <c r="R159" s="32"/>
      <c r="S159" s="32"/>
      <c r="T159" s="32"/>
      <c r="U159" s="32"/>
      <c r="V159" s="32"/>
      <c r="W159" s="32"/>
      <c r="X159" s="32"/>
      <c r="Y159" s="32"/>
      <c r="Z159" s="32"/>
      <c r="AA159" s="32"/>
      <c r="AB159" s="32"/>
      <c r="AC159" s="32"/>
      <c r="AD159" s="32"/>
      <c r="AE159" s="32"/>
      <c r="AF159" s="32"/>
      <c r="AG159" s="32"/>
    </row>
    <row r="160" spans="1:33" x14ac:dyDescent="0.25">
      <c r="A160" s="18"/>
      <c r="B160" s="19"/>
      <c r="C160" s="18"/>
      <c r="D160" s="18"/>
      <c r="E160" s="18"/>
      <c r="F160" s="49"/>
      <c r="G160" s="49"/>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2"/>
      <c r="P160" s="32"/>
      <c r="Q160" s="32"/>
      <c r="R160" s="32"/>
      <c r="S160" s="32"/>
      <c r="T160" s="32"/>
      <c r="U160" s="32"/>
      <c r="V160" s="32"/>
      <c r="W160" s="32"/>
      <c r="X160" s="32"/>
      <c r="Y160" s="32"/>
      <c r="Z160" s="32"/>
      <c r="AA160" s="32"/>
      <c r="AB160" s="32"/>
      <c r="AC160" s="32"/>
      <c r="AD160" s="32"/>
      <c r="AE160" s="32"/>
      <c r="AF160" s="32"/>
      <c r="AG160" s="32"/>
    </row>
    <row r="161" spans="1:33" x14ac:dyDescent="0.25">
      <c r="A161" s="18"/>
      <c r="B161" s="19"/>
      <c r="C161" s="18"/>
      <c r="D161" s="18"/>
      <c r="E161" s="18"/>
      <c r="F161" s="49"/>
      <c r="G161" s="49"/>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2"/>
      <c r="P161" s="32"/>
      <c r="Q161" s="32"/>
      <c r="R161" s="32"/>
      <c r="S161" s="32"/>
      <c r="T161" s="32"/>
      <c r="U161" s="32"/>
      <c r="V161" s="32"/>
      <c r="W161" s="32"/>
      <c r="X161" s="32"/>
      <c r="Y161" s="32"/>
      <c r="Z161" s="32"/>
      <c r="AA161" s="32"/>
      <c r="AB161" s="32"/>
      <c r="AC161" s="32"/>
      <c r="AD161" s="32"/>
      <c r="AE161" s="32"/>
      <c r="AF161" s="32"/>
      <c r="AG161" s="32"/>
    </row>
    <row r="162" spans="1:33" x14ac:dyDescent="0.25">
      <c r="A162" s="18"/>
      <c r="B162" s="19"/>
      <c r="C162" s="18"/>
      <c r="D162" s="18"/>
      <c r="E162" s="18"/>
      <c r="F162" s="49"/>
      <c r="G162" s="49"/>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2"/>
      <c r="P162" s="32"/>
      <c r="Q162" s="32"/>
      <c r="R162" s="32"/>
      <c r="S162" s="32"/>
      <c r="T162" s="32"/>
      <c r="U162" s="32"/>
      <c r="V162" s="32"/>
      <c r="W162" s="32"/>
      <c r="X162" s="32"/>
      <c r="Y162" s="32"/>
      <c r="Z162" s="32"/>
      <c r="AA162" s="32"/>
      <c r="AB162" s="32"/>
      <c r="AC162" s="32"/>
      <c r="AD162" s="32"/>
      <c r="AE162" s="32"/>
      <c r="AF162" s="32"/>
      <c r="AG162" s="32"/>
    </row>
    <row r="163" spans="1:33" x14ac:dyDescent="0.25">
      <c r="A163" s="18"/>
      <c r="B163" s="19"/>
      <c r="C163" s="18"/>
      <c r="D163" s="18"/>
      <c r="E163" s="18"/>
      <c r="F163" s="49"/>
      <c r="G163" s="49"/>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2"/>
      <c r="P163" s="32"/>
      <c r="Q163" s="32"/>
      <c r="R163" s="32"/>
      <c r="S163" s="32"/>
      <c r="T163" s="32"/>
      <c r="U163" s="32"/>
      <c r="V163" s="32"/>
      <c r="W163" s="32"/>
      <c r="X163" s="32"/>
      <c r="Y163" s="32"/>
      <c r="Z163" s="32"/>
      <c r="AA163" s="32"/>
      <c r="AB163" s="32"/>
      <c r="AC163" s="32"/>
      <c r="AD163" s="32"/>
      <c r="AE163" s="32"/>
      <c r="AF163" s="32"/>
      <c r="AG163" s="32"/>
    </row>
    <row r="164" spans="1:33" x14ac:dyDescent="0.25">
      <c r="A164" s="18"/>
      <c r="B164" s="19"/>
      <c r="C164" s="18"/>
      <c r="D164" s="18"/>
      <c r="E164" s="18"/>
      <c r="F164" s="49"/>
      <c r="G164" s="49"/>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2"/>
      <c r="P164" s="32"/>
      <c r="Q164" s="32"/>
      <c r="R164" s="32"/>
      <c r="S164" s="32"/>
      <c r="T164" s="32"/>
      <c r="U164" s="32"/>
      <c r="V164" s="32"/>
      <c r="W164" s="32"/>
      <c r="X164" s="32"/>
      <c r="Y164" s="32"/>
      <c r="Z164" s="32"/>
      <c r="AA164" s="32"/>
      <c r="AB164" s="32"/>
      <c r="AC164" s="32"/>
      <c r="AD164" s="32"/>
      <c r="AE164" s="32"/>
      <c r="AF164" s="32"/>
      <c r="AG164" s="32"/>
    </row>
    <row r="165" spans="1:33" x14ac:dyDescent="0.25">
      <c r="A165" s="18"/>
      <c r="B165" s="19"/>
      <c r="C165" s="18"/>
      <c r="D165" s="18"/>
      <c r="E165" s="18"/>
      <c r="F165" s="49"/>
      <c r="G165" s="49"/>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2"/>
      <c r="P165" s="32"/>
      <c r="Q165" s="32"/>
      <c r="R165" s="32"/>
      <c r="S165" s="32"/>
      <c r="T165" s="32"/>
      <c r="U165" s="32"/>
      <c r="V165" s="32"/>
      <c r="W165" s="32"/>
      <c r="X165" s="32"/>
      <c r="Y165" s="32"/>
      <c r="Z165" s="32"/>
      <c r="AA165" s="32"/>
      <c r="AB165" s="32"/>
      <c r="AC165" s="32"/>
      <c r="AD165" s="32"/>
      <c r="AE165" s="32"/>
      <c r="AF165" s="32"/>
      <c r="AG165" s="32"/>
    </row>
    <row r="166" spans="1:33" x14ac:dyDescent="0.25">
      <c r="A166" s="18"/>
      <c r="B166" s="19"/>
      <c r="C166" s="18"/>
      <c r="D166" s="18"/>
      <c r="E166" s="18"/>
      <c r="F166" s="49"/>
      <c r="G166" s="49"/>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2"/>
      <c r="P166" s="32"/>
      <c r="Q166" s="32"/>
      <c r="R166" s="32"/>
      <c r="S166" s="32"/>
      <c r="T166" s="32"/>
      <c r="U166" s="32"/>
      <c r="V166" s="32"/>
      <c r="W166" s="32"/>
      <c r="X166" s="32"/>
      <c r="Y166" s="32"/>
      <c r="Z166" s="32"/>
      <c r="AA166" s="32"/>
      <c r="AB166" s="32"/>
      <c r="AC166" s="32"/>
      <c r="AD166" s="32"/>
      <c r="AE166" s="32"/>
      <c r="AF166" s="32"/>
      <c r="AG166" s="32"/>
    </row>
    <row r="167" spans="1:33" x14ac:dyDescent="0.25">
      <c r="A167" s="18"/>
      <c r="B167" s="19"/>
      <c r="C167" s="18"/>
      <c r="D167" s="18"/>
      <c r="E167" s="18"/>
      <c r="F167" s="49"/>
      <c r="G167" s="49"/>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2"/>
      <c r="P167" s="32"/>
      <c r="Q167" s="32"/>
      <c r="R167" s="32"/>
      <c r="S167" s="32"/>
      <c r="T167" s="32"/>
      <c r="U167" s="32"/>
      <c r="V167" s="32"/>
      <c r="W167" s="32"/>
      <c r="X167" s="32"/>
      <c r="Y167" s="32"/>
      <c r="Z167" s="32"/>
      <c r="AA167" s="32"/>
      <c r="AB167" s="32"/>
      <c r="AC167" s="32"/>
      <c r="AD167" s="32"/>
      <c r="AE167" s="32"/>
      <c r="AF167" s="32"/>
      <c r="AG167" s="32"/>
    </row>
    <row r="168" spans="1:33" x14ac:dyDescent="0.25">
      <c r="A168" s="18"/>
      <c r="B168" s="19"/>
      <c r="C168" s="18"/>
      <c r="D168" s="18"/>
      <c r="E168" s="18"/>
      <c r="F168" s="49"/>
      <c r="G168" s="49"/>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2"/>
      <c r="P168" s="32"/>
      <c r="Q168" s="32"/>
      <c r="R168" s="32"/>
      <c r="S168" s="32"/>
      <c r="T168" s="32"/>
      <c r="U168" s="32"/>
      <c r="V168" s="32"/>
      <c r="W168" s="32"/>
      <c r="X168" s="32"/>
      <c r="Y168" s="32"/>
      <c r="Z168" s="32"/>
      <c r="AA168" s="32"/>
      <c r="AB168" s="32"/>
      <c r="AC168" s="32"/>
      <c r="AD168" s="32"/>
      <c r="AE168" s="32"/>
      <c r="AF168" s="32"/>
      <c r="AG168" s="32"/>
    </row>
    <row r="169" spans="1:33" x14ac:dyDescent="0.25">
      <c r="A169" s="18"/>
      <c r="B169" s="19"/>
      <c r="C169" s="18"/>
      <c r="D169" s="18"/>
      <c r="E169" s="18"/>
      <c r="F169" s="49"/>
      <c r="G169" s="49"/>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2"/>
      <c r="P169" s="32"/>
      <c r="Q169" s="32"/>
      <c r="R169" s="32"/>
      <c r="S169" s="32"/>
      <c r="T169" s="32"/>
      <c r="U169" s="32"/>
      <c r="V169" s="32"/>
      <c r="W169" s="32"/>
      <c r="X169" s="32"/>
      <c r="Y169" s="32"/>
      <c r="Z169" s="32"/>
      <c r="AA169" s="32"/>
      <c r="AB169" s="32"/>
      <c r="AC169" s="32"/>
      <c r="AD169" s="32"/>
      <c r="AE169" s="32"/>
      <c r="AF169" s="32"/>
      <c r="AG169" s="32"/>
    </row>
    <row r="170" spans="1:33" x14ac:dyDescent="0.25">
      <c r="A170" s="18"/>
      <c r="B170" s="19"/>
      <c r="C170" s="18"/>
      <c r="D170" s="18"/>
      <c r="E170" s="18"/>
      <c r="F170" s="49"/>
      <c r="G170" s="49"/>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2"/>
      <c r="P170" s="32"/>
      <c r="Q170" s="32"/>
      <c r="R170" s="32"/>
      <c r="S170" s="32"/>
      <c r="T170" s="32"/>
      <c r="U170" s="32"/>
      <c r="V170" s="32"/>
      <c r="W170" s="32"/>
      <c r="X170" s="32"/>
      <c r="Y170" s="32"/>
      <c r="Z170" s="32"/>
      <c r="AA170" s="32"/>
      <c r="AB170" s="32"/>
      <c r="AC170" s="32"/>
      <c r="AD170" s="32"/>
      <c r="AE170" s="32"/>
      <c r="AF170" s="32"/>
      <c r="AG170" s="32"/>
    </row>
    <row r="171" spans="1:33" x14ac:dyDescent="0.25">
      <c r="A171" s="18"/>
      <c r="B171" s="19"/>
      <c r="C171" s="18"/>
      <c r="D171" s="18"/>
      <c r="E171" s="18"/>
      <c r="F171" s="49"/>
      <c r="G171" s="49"/>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2"/>
      <c r="P171" s="32"/>
      <c r="Q171" s="32"/>
      <c r="R171" s="32"/>
      <c r="S171" s="32"/>
      <c r="T171" s="32"/>
      <c r="U171" s="32"/>
      <c r="V171" s="32"/>
      <c r="W171" s="32"/>
      <c r="X171" s="32"/>
      <c r="Y171" s="32"/>
      <c r="Z171" s="32"/>
      <c r="AA171" s="32"/>
      <c r="AB171" s="32"/>
      <c r="AC171" s="32"/>
      <c r="AD171" s="32"/>
      <c r="AE171" s="32"/>
      <c r="AF171" s="32"/>
      <c r="AG171" s="32"/>
    </row>
    <row r="172" spans="1:33" x14ac:dyDescent="0.25">
      <c r="A172" s="18"/>
      <c r="B172" s="19"/>
      <c r="C172" s="18"/>
      <c r="D172" s="18"/>
      <c r="E172" s="18"/>
      <c r="F172" s="49"/>
      <c r="G172" s="49"/>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2"/>
      <c r="P172" s="32"/>
      <c r="Q172" s="32"/>
      <c r="R172" s="32"/>
      <c r="S172" s="32"/>
      <c r="T172" s="32"/>
      <c r="U172" s="32"/>
      <c r="V172" s="32"/>
      <c r="W172" s="32"/>
      <c r="X172" s="32"/>
      <c r="Y172" s="32"/>
      <c r="Z172" s="32"/>
      <c r="AA172" s="32"/>
      <c r="AB172" s="32"/>
      <c r="AC172" s="32"/>
      <c r="AD172" s="32"/>
      <c r="AE172" s="32"/>
      <c r="AF172" s="32"/>
      <c r="AG172" s="32"/>
    </row>
    <row r="173" spans="1:33" x14ac:dyDescent="0.25">
      <c r="A173" s="18"/>
      <c r="B173" s="19"/>
      <c r="C173" s="18"/>
      <c r="D173" s="18"/>
      <c r="E173" s="18"/>
      <c r="F173" s="49"/>
      <c r="G173" s="49"/>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2"/>
      <c r="P173" s="32"/>
      <c r="Q173" s="32"/>
      <c r="R173" s="32"/>
      <c r="S173" s="32"/>
      <c r="T173" s="32"/>
      <c r="U173" s="32"/>
      <c r="V173" s="32"/>
      <c r="W173" s="32"/>
      <c r="X173" s="32"/>
      <c r="Y173" s="32"/>
      <c r="Z173" s="32"/>
      <c r="AA173" s="32"/>
      <c r="AB173" s="32"/>
      <c r="AC173" s="32"/>
      <c r="AD173" s="32"/>
      <c r="AE173" s="32"/>
      <c r="AF173" s="32"/>
      <c r="AG173" s="32"/>
    </row>
    <row r="174" spans="1:33" x14ac:dyDescent="0.25">
      <c r="A174" s="18"/>
      <c r="B174" s="19"/>
      <c r="C174" s="18"/>
      <c r="D174" s="18"/>
      <c r="E174" s="18"/>
      <c r="F174" s="49"/>
      <c r="G174" s="49"/>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2"/>
      <c r="P174" s="32"/>
      <c r="Q174" s="32"/>
      <c r="R174" s="32"/>
      <c r="S174" s="32"/>
      <c r="T174" s="32"/>
      <c r="U174" s="32"/>
      <c r="V174" s="32"/>
      <c r="W174" s="32"/>
      <c r="X174" s="32"/>
      <c r="Y174" s="32"/>
      <c r="Z174" s="32"/>
      <c r="AA174" s="32"/>
      <c r="AB174" s="32"/>
      <c r="AC174" s="32"/>
      <c r="AD174" s="32"/>
      <c r="AE174" s="32"/>
      <c r="AF174" s="32"/>
      <c r="AG174" s="32"/>
    </row>
    <row r="175" spans="1:33" x14ac:dyDescent="0.25">
      <c r="A175" s="18"/>
      <c r="B175" s="19"/>
      <c r="C175" s="18"/>
      <c r="D175" s="18"/>
      <c r="E175" s="18"/>
      <c r="F175" s="49"/>
      <c r="G175" s="49"/>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2"/>
      <c r="P175" s="32"/>
      <c r="Q175" s="32"/>
      <c r="R175" s="32"/>
      <c r="S175" s="32"/>
      <c r="T175" s="32"/>
      <c r="U175" s="32"/>
      <c r="V175" s="32"/>
      <c r="W175" s="32"/>
      <c r="X175" s="32"/>
      <c r="Y175" s="32"/>
      <c r="Z175" s="32"/>
      <c r="AA175" s="32"/>
      <c r="AB175" s="32"/>
      <c r="AC175" s="32"/>
      <c r="AD175" s="32"/>
      <c r="AE175" s="32"/>
      <c r="AF175" s="32"/>
      <c r="AG175" s="32"/>
    </row>
    <row r="176" spans="1:33" x14ac:dyDescent="0.25">
      <c r="A176" s="18"/>
      <c r="B176" s="19"/>
      <c r="C176" s="18"/>
      <c r="D176" s="18"/>
      <c r="E176" s="18"/>
      <c r="F176" s="49"/>
      <c r="G176" s="49"/>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2"/>
      <c r="P176" s="32"/>
      <c r="Q176" s="32"/>
      <c r="R176" s="32"/>
      <c r="S176" s="32"/>
      <c r="T176" s="32"/>
      <c r="U176" s="32"/>
      <c r="V176" s="32"/>
      <c r="W176" s="32"/>
      <c r="X176" s="32"/>
      <c r="Y176" s="32"/>
      <c r="Z176" s="32"/>
      <c r="AA176" s="32"/>
      <c r="AB176" s="32"/>
      <c r="AC176" s="32"/>
      <c r="AD176" s="32"/>
      <c r="AE176" s="32"/>
      <c r="AF176" s="32"/>
      <c r="AG176" s="32"/>
    </row>
    <row r="177" spans="1:33" x14ac:dyDescent="0.25">
      <c r="A177" s="18"/>
      <c r="B177" s="19"/>
      <c r="C177" s="18"/>
      <c r="D177" s="18"/>
      <c r="E177" s="18"/>
      <c r="F177" s="49"/>
      <c r="G177" s="49"/>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2"/>
      <c r="P177" s="32"/>
      <c r="Q177" s="32"/>
      <c r="R177" s="32"/>
      <c r="S177" s="32"/>
      <c r="T177" s="32"/>
      <c r="U177" s="32"/>
      <c r="V177" s="32"/>
      <c r="W177" s="32"/>
      <c r="X177" s="32"/>
      <c r="Y177" s="32"/>
      <c r="Z177" s="32"/>
      <c r="AA177" s="32"/>
      <c r="AB177" s="32"/>
      <c r="AC177" s="32"/>
      <c r="AD177" s="32"/>
      <c r="AE177" s="32"/>
      <c r="AF177" s="32"/>
      <c r="AG177" s="32"/>
    </row>
    <row r="178" spans="1:33" x14ac:dyDescent="0.25">
      <c r="A178" s="18"/>
      <c r="B178" s="19"/>
      <c r="C178" s="18"/>
      <c r="D178" s="18"/>
      <c r="E178" s="18"/>
      <c r="F178" s="49"/>
      <c r="G178" s="49"/>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2"/>
      <c r="P178" s="32"/>
      <c r="Q178" s="32"/>
      <c r="R178" s="32"/>
      <c r="S178" s="32"/>
      <c r="T178" s="32"/>
      <c r="U178" s="32"/>
      <c r="V178" s="32"/>
      <c r="W178" s="32"/>
      <c r="X178" s="32"/>
      <c r="Y178" s="32"/>
      <c r="Z178" s="32"/>
      <c r="AA178" s="32"/>
      <c r="AB178" s="32"/>
      <c r="AC178" s="32"/>
      <c r="AD178" s="32"/>
      <c r="AE178" s="32"/>
      <c r="AF178" s="32"/>
      <c r="AG178" s="32"/>
    </row>
    <row r="179" spans="1:33" x14ac:dyDescent="0.25">
      <c r="A179" s="18"/>
      <c r="B179" s="19"/>
      <c r="C179" s="18"/>
      <c r="D179" s="18"/>
      <c r="E179" s="18"/>
      <c r="F179" s="49"/>
      <c r="G179" s="49"/>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2"/>
      <c r="P179" s="32"/>
      <c r="Q179" s="32"/>
      <c r="R179" s="32"/>
      <c r="S179" s="32"/>
      <c r="T179" s="32"/>
      <c r="U179" s="32"/>
      <c r="V179" s="32"/>
      <c r="W179" s="32"/>
      <c r="X179" s="32"/>
      <c r="Y179" s="32"/>
      <c r="Z179" s="32"/>
      <c r="AA179" s="32"/>
      <c r="AB179" s="32"/>
      <c r="AC179" s="32"/>
      <c r="AD179" s="32"/>
      <c r="AE179" s="32"/>
      <c r="AF179" s="32"/>
      <c r="AG179" s="32"/>
    </row>
    <row r="180" spans="1:33" x14ac:dyDescent="0.25">
      <c r="A180" s="18"/>
      <c r="B180" s="19"/>
      <c r="C180" s="18"/>
      <c r="D180" s="18"/>
      <c r="E180" s="18"/>
      <c r="F180" s="49"/>
      <c r="G180" s="49"/>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2"/>
      <c r="P180" s="32"/>
      <c r="Q180" s="32"/>
      <c r="R180" s="32"/>
      <c r="S180" s="32"/>
      <c r="T180" s="32"/>
      <c r="U180" s="32"/>
      <c r="V180" s="32"/>
      <c r="W180" s="32"/>
      <c r="X180" s="32"/>
      <c r="Y180" s="32"/>
      <c r="Z180" s="32"/>
      <c r="AA180" s="32"/>
      <c r="AB180" s="32"/>
      <c r="AC180" s="32"/>
      <c r="AD180" s="32"/>
      <c r="AE180" s="32"/>
      <c r="AF180" s="32"/>
      <c r="AG180" s="32"/>
    </row>
    <row r="181" spans="1:33" x14ac:dyDescent="0.25">
      <c r="A181" s="18"/>
      <c r="B181" s="19"/>
      <c r="C181" s="18"/>
      <c r="D181" s="18"/>
      <c r="E181" s="18"/>
      <c r="F181" s="49"/>
      <c r="G181" s="49"/>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2"/>
      <c r="P181" s="32"/>
      <c r="Q181" s="32"/>
      <c r="R181" s="32"/>
      <c r="S181" s="32"/>
      <c r="T181" s="32"/>
      <c r="U181" s="32"/>
      <c r="V181" s="32"/>
      <c r="W181" s="32"/>
      <c r="X181" s="32"/>
      <c r="Y181" s="32"/>
      <c r="Z181" s="32"/>
      <c r="AA181" s="32"/>
      <c r="AB181" s="32"/>
      <c r="AC181" s="32"/>
      <c r="AD181" s="32"/>
      <c r="AE181" s="32"/>
      <c r="AF181" s="32"/>
      <c r="AG181" s="32"/>
    </row>
    <row r="182" spans="1:33" x14ac:dyDescent="0.25">
      <c r="A182" s="18"/>
      <c r="B182" s="19"/>
      <c r="C182" s="18"/>
      <c r="D182" s="18"/>
      <c r="E182" s="18"/>
      <c r="F182" s="49"/>
      <c r="G182" s="49"/>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2"/>
      <c r="P182" s="32"/>
      <c r="Q182" s="32"/>
      <c r="R182" s="32"/>
      <c r="S182" s="32"/>
      <c r="T182" s="32"/>
      <c r="U182" s="32"/>
      <c r="V182" s="32"/>
      <c r="W182" s="32"/>
      <c r="X182" s="32"/>
      <c r="Y182" s="32"/>
      <c r="Z182" s="32"/>
      <c r="AA182" s="32"/>
      <c r="AB182" s="32"/>
      <c r="AC182" s="32"/>
      <c r="AD182" s="32"/>
      <c r="AE182" s="32"/>
      <c r="AF182" s="32"/>
      <c r="AG182" s="32"/>
    </row>
    <row r="183" spans="1:33" x14ac:dyDescent="0.25">
      <c r="A183" s="18"/>
      <c r="B183" s="19"/>
      <c r="C183" s="18"/>
      <c r="D183" s="18"/>
      <c r="E183" s="18"/>
      <c r="F183" s="49"/>
      <c r="G183" s="49"/>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2"/>
      <c r="P183" s="32"/>
      <c r="Q183" s="32"/>
      <c r="R183" s="32"/>
      <c r="S183" s="32"/>
      <c r="T183" s="32"/>
      <c r="U183" s="32"/>
      <c r="V183" s="32"/>
      <c r="W183" s="32"/>
      <c r="X183" s="32"/>
      <c r="Y183" s="32"/>
      <c r="Z183" s="32"/>
      <c r="AA183" s="32"/>
      <c r="AB183" s="32"/>
      <c r="AC183" s="32"/>
      <c r="AD183" s="32"/>
      <c r="AE183" s="32"/>
      <c r="AF183" s="32"/>
      <c r="AG183" s="32"/>
    </row>
    <row r="184" spans="1:33" x14ac:dyDescent="0.25">
      <c r="A184" s="18"/>
      <c r="B184" s="19"/>
      <c r="C184" s="18"/>
      <c r="D184" s="18"/>
      <c r="E184" s="18"/>
      <c r="F184" s="49"/>
      <c r="G184" s="49"/>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2"/>
      <c r="P184" s="32"/>
      <c r="Q184" s="32"/>
      <c r="R184" s="32"/>
      <c r="S184" s="32"/>
      <c r="T184" s="32"/>
      <c r="U184" s="32"/>
      <c r="V184" s="32"/>
      <c r="W184" s="32"/>
      <c r="X184" s="32"/>
      <c r="Y184" s="32"/>
      <c r="Z184" s="32"/>
      <c r="AA184" s="32"/>
      <c r="AB184" s="32"/>
      <c r="AC184" s="32"/>
      <c r="AD184" s="32"/>
      <c r="AE184" s="32"/>
      <c r="AF184" s="32"/>
      <c r="AG184" s="32"/>
    </row>
    <row r="185" spans="1:33" x14ac:dyDescent="0.25">
      <c r="A185" s="18"/>
      <c r="B185" s="19"/>
      <c r="C185" s="18"/>
      <c r="D185" s="18"/>
      <c r="E185" s="18"/>
      <c r="F185" s="49"/>
      <c r="G185" s="49"/>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2"/>
      <c r="P185" s="32"/>
      <c r="Q185" s="32"/>
      <c r="R185" s="32"/>
      <c r="S185" s="32"/>
      <c r="T185" s="32"/>
      <c r="U185" s="32"/>
      <c r="V185" s="32"/>
      <c r="W185" s="32"/>
      <c r="X185" s="32"/>
      <c r="Y185" s="32"/>
      <c r="Z185" s="32"/>
      <c r="AA185" s="32"/>
      <c r="AB185" s="32"/>
      <c r="AC185" s="32"/>
      <c r="AD185" s="32"/>
      <c r="AE185" s="32"/>
      <c r="AF185" s="32"/>
      <c r="AG185" s="32"/>
    </row>
    <row r="186" spans="1:33" x14ac:dyDescent="0.25">
      <c r="A186" s="18"/>
      <c r="B186" s="19"/>
      <c r="C186" s="18"/>
      <c r="D186" s="18"/>
      <c r="E186" s="18"/>
      <c r="F186" s="49"/>
      <c r="G186" s="49"/>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2"/>
      <c r="P186" s="32"/>
      <c r="Q186" s="32"/>
      <c r="R186" s="32"/>
      <c r="S186" s="32"/>
      <c r="T186" s="32"/>
      <c r="U186" s="32"/>
      <c r="V186" s="32"/>
      <c r="W186" s="32"/>
      <c r="X186" s="32"/>
      <c r="Y186" s="32"/>
      <c r="Z186" s="32"/>
      <c r="AA186" s="32"/>
      <c r="AB186" s="32"/>
      <c r="AC186" s="32"/>
      <c r="AD186" s="32"/>
      <c r="AE186" s="32"/>
      <c r="AF186" s="32"/>
      <c r="AG186" s="32"/>
    </row>
    <row r="187" spans="1:33" x14ac:dyDescent="0.25">
      <c r="A187" s="18"/>
      <c r="B187" s="19"/>
      <c r="C187" s="18"/>
      <c r="D187" s="18"/>
      <c r="E187" s="18"/>
      <c r="F187" s="49"/>
      <c r="G187" s="49"/>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2"/>
      <c r="P187" s="32"/>
      <c r="Q187" s="32"/>
      <c r="R187" s="32"/>
      <c r="S187" s="32"/>
      <c r="T187" s="32"/>
      <c r="U187" s="32"/>
      <c r="V187" s="32"/>
      <c r="W187" s="32"/>
      <c r="X187" s="32"/>
      <c r="Y187" s="32"/>
      <c r="Z187" s="32"/>
      <c r="AA187" s="32"/>
      <c r="AB187" s="32"/>
      <c r="AC187" s="32"/>
      <c r="AD187" s="32"/>
      <c r="AE187" s="32"/>
      <c r="AF187" s="32"/>
      <c r="AG187" s="32"/>
    </row>
    <row r="188" spans="1:33" x14ac:dyDescent="0.25">
      <c r="A188" s="18"/>
      <c r="B188" s="19"/>
      <c r="C188" s="18"/>
      <c r="D188" s="18"/>
      <c r="E188" s="18"/>
      <c r="F188" s="49"/>
      <c r="G188" s="49"/>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2"/>
      <c r="P188" s="32"/>
      <c r="Q188" s="32"/>
      <c r="R188" s="32"/>
      <c r="S188" s="32"/>
      <c r="T188" s="32"/>
      <c r="U188" s="32"/>
      <c r="V188" s="32"/>
      <c r="W188" s="32"/>
      <c r="X188" s="32"/>
      <c r="Y188" s="32"/>
      <c r="Z188" s="32"/>
      <c r="AA188" s="32"/>
      <c r="AB188" s="32"/>
      <c r="AC188" s="32"/>
      <c r="AD188" s="32"/>
      <c r="AE188" s="32"/>
      <c r="AF188" s="32"/>
      <c r="AG188" s="32"/>
    </row>
    <row r="189" spans="1:33" x14ac:dyDescent="0.25">
      <c r="A189" s="18"/>
      <c r="B189" s="19"/>
      <c r="C189" s="18"/>
      <c r="D189" s="18"/>
      <c r="E189" s="18"/>
      <c r="F189" s="49"/>
      <c r="G189" s="49"/>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2"/>
      <c r="P189" s="32"/>
      <c r="Q189" s="32"/>
      <c r="R189" s="32"/>
      <c r="S189" s="32"/>
      <c r="T189" s="32"/>
      <c r="U189" s="32"/>
      <c r="V189" s="32"/>
      <c r="W189" s="32"/>
      <c r="X189" s="32"/>
      <c r="Y189" s="32"/>
      <c r="Z189" s="32"/>
      <c r="AA189" s="32"/>
      <c r="AB189" s="32"/>
      <c r="AC189" s="32"/>
      <c r="AD189" s="32"/>
      <c r="AE189" s="32"/>
      <c r="AF189" s="32"/>
      <c r="AG189" s="32"/>
    </row>
    <row r="190" spans="1:33" x14ac:dyDescent="0.25">
      <c r="A190" s="18"/>
      <c r="B190" s="19"/>
      <c r="C190" s="18"/>
      <c r="D190" s="18"/>
      <c r="E190" s="18"/>
      <c r="F190" s="49"/>
      <c r="G190" s="49"/>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2"/>
      <c r="P190" s="32"/>
      <c r="Q190" s="32"/>
      <c r="R190" s="32"/>
      <c r="S190" s="32"/>
      <c r="T190" s="32"/>
      <c r="U190" s="32"/>
      <c r="V190" s="32"/>
      <c r="W190" s="32"/>
      <c r="X190" s="32"/>
      <c r="Y190" s="32"/>
      <c r="Z190" s="32"/>
      <c r="AA190" s="32"/>
      <c r="AB190" s="32"/>
      <c r="AC190" s="32"/>
      <c r="AD190" s="32"/>
      <c r="AE190" s="32"/>
      <c r="AF190" s="32"/>
      <c r="AG190" s="32"/>
    </row>
    <row r="191" spans="1:33" x14ac:dyDescent="0.25">
      <c r="A191" s="18"/>
      <c r="B191" s="19"/>
      <c r="C191" s="18"/>
      <c r="D191" s="18"/>
      <c r="E191" s="18"/>
      <c r="F191" s="49"/>
      <c r="G191" s="49"/>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2"/>
      <c r="P191" s="32"/>
      <c r="Q191" s="32"/>
      <c r="R191" s="32"/>
      <c r="S191" s="32"/>
      <c r="T191" s="32"/>
      <c r="U191" s="32"/>
      <c r="V191" s="32"/>
      <c r="W191" s="32"/>
      <c r="X191" s="32"/>
      <c r="Y191" s="32"/>
      <c r="Z191" s="32"/>
      <c r="AA191" s="32"/>
      <c r="AB191" s="32"/>
      <c r="AC191" s="32"/>
      <c r="AD191" s="32"/>
      <c r="AE191" s="32"/>
      <c r="AF191" s="32"/>
      <c r="AG191" s="32"/>
    </row>
    <row r="192" spans="1:33" x14ac:dyDescent="0.25">
      <c r="A192" s="18"/>
      <c r="B192" s="19"/>
      <c r="C192" s="18"/>
      <c r="D192" s="18"/>
      <c r="E192" s="18"/>
      <c r="F192" s="49"/>
      <c r="G192" s="49"/>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x14ac:dyDescent="0.25">
      <c r="A193" s="18"/>
      <c r="B193" s="19"/>
      <c r="C193" s="18"/>
      <c r="D193" s="18"/>
      <c r="E193" s="18"/>
      <c r="F193" s="49"/>
      <c r="G193" s="49"/>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2"/>
      <c r="P193" s="32"/>
      <c r="Q193" s="32"/>
      <c r="R193" s="32"/>
      <c r="S193" s="32"/>
      <c r="T193" s="32"/>
      <c r="U193" s="32"/>
      <c r="V193" s="32"/>
      <c r="W193" s="32"/>
      <c r="X193" s="32"/>
      <c r="Y193" s="32"/>
      <c r="Z193" s="32"/>
      <c r="AA193" s="32"/>
      <c r="AB193" s="32"/>
      <c r="AC193" s="32"/>
      <c r="AD193" s="32"/>
      <c r="AE193" s="32"/>
      <c r="AF193" s="32"/>
      <c r="AG193" s="32"/>
    </row>
    <row r="194" spans="1:33" x14ac:dyDescent="0.25">
      <c r="A194" s="18"/>
      <c r="B194" s="19"/>
      <c r="C194" s="18"/>
      <c r="D194" s="18"/>
      <c r="E194" s="18"/>
      <c r="F194" s="49"/>
      <c r="G194" s="49"/>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2"/>
      <c r="P194" s="32"/>
      <c r="Q194" s="32"/>
      <c r="R194" s="32"/>
      <c r="S194" s="32"/>
      <c r="T194" s="32"/>
      <c r="U194" s="32"/>
      <c r="V194" s="32"/>
      <c r="W194" s="32"/>
      <c r="X194" s="32"/>
      <c r="Y194" s="32"/>
      <c r="Z194" s="32"/>
      <c r="AA194" s="32"/>
      <c r="AB194" s="32"/>
      <c r="AC194" s="32"/>
      <c r="AD194" s="32"/>
      <c r="AE194" s="32"/>
      <c r="AF194" s="32"/>
      <c r="AG194" s="32"/>
    </row>
    <row r="195" spans="1:33" x14ac:dyDescent="0.25">
      <c r="A195" s="18"/>
      <c r="B195" s="19"/>
      <c r="C195" s="18"/>
      <c r="D195" s="18"/>
      <c r="E195" s="18"/>
      <c r="F195" s="49"/>
      <c r="G195" s="49"/>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2"/>
      <c r="P195" s="32"/>
      <c r="Q195" s="32"/>
      <c r="R195" s="32"/>
      <c r="S195" s="32"/>
      <c r="T195" s="32"/>
      <c r="U195" s="32"/>
      <c r="V195" s="32"/>
      <c r="W195" s="32"/>
      <c r="X195" s="32"/>
      <c r="Y195" s="32"/>
      <c r="Z195" s="32"/>
      <c r="AA195" s="32"/>
      <c r="AB195" s="32"/>
      <c r="AC195" s="32"/>
      <c r="AD195" s="32"/>
      <c r="AE195" s="32"/>
      <c r="AF195" s="32"/>
      <c r="AG195" s="32"/>
    </row>
    <row r="196" spans="1:33" x14ac:dyDescent="0.25">
      <c r="A196" s="18"/>
      <c r="B196" s="19"/>
      <c r="C196" s="18"/>
      <c r="D196" s="18"/>
      <c r="E196" s="18"/>
      <c r="F196" s="49"/>
      <c r="G196" s="4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2"/>
      <c r="P196" s="32"/>
      <c r="Q196" s="32"/>
      <c r="R196" s="32"/>
      <c r="S196" s="32"/>
      <c r="T196" s="32"/>
      <c r="U196" s="32"/>
      <c r="V196" s="32"/>
      <c r="W196" s="32"/>
      <c r="X196" s="32"/>
      <c r="Y196" s="32"/>
      <c r="Z196" s="32"/>
      <c r="AA196" s="32"/>
      <c r="AB196" s="32"/>
      <c r="AC196" s="32"/>
      <c r="AD196" s="32"/>
      <c r="AE196" s="32"/>
      <c r="AF196" s="32"/>
      <c r="AG196" s="32"/>
    </row>
    <row r="197" spans="1:33" x14ac:dyDescent="0.25">
      <c r="A197" s="18"/>
      <c r="B197" s="19"/>
      <c r="C197" s="18"/>
      <c r="D197" s="18"/>
      <c r="E197" s="18"/>
      <c r="F197" s="49"/>
      <c r="G197" s="4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2"/>
      <c r="P197" s="32"/>
      <c r="Q197" s="32"/>
      <c r="R197" s="32"/>
      <c r="S197" s="32"/>
      <c r="T197" s="32"/>
      <c r="U197" s="32"/>
      <c r="V197" s="32"/>
      <c r="W197" s="32"/>
      <c r="X197" s="32"/>
      <c r="Y197" s="32"/>
      <c r="Z197" s="32"/>
      <c r="AA197" s="32"/>
      <c r="AB197" s="32"/>
      <c r="AC197" s="32"/>
      <c r="AD197" s="32"/>
      <c r="AE197" s="32"/>
      <c r="AF197" s="32"/>
      <c r="AG197" s="32"/>
    </row>
    <row r="198" spans="1:33" x14ac:dyDescent="0.25">
      <c r="A198" s="18"/>
      <c r="B198" s="19"/>
      <c r="C198" s="18"/>
      <c r="D198" s="18"/>
      <c r="E198" s="18"/>
      <c r="F198" s="49"/>
      <c r="G198" s="4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2"/>
      <c r="P198" s="32"/>
      <c r="Q198" s="32"/>
      <c r="R198" s="32"/>
      <c r="S198" s="32"/>
      <c r="T198" s="32"/>
      <c r="U198" s="32"/>
      <c r="V198" s="32"/>
      <c r="W198" s="32"/>
      <c r="X198" s="32"/>
      <c r="Y198" s="32"/>
      <c r="Z198" s="32"/>
      <c r="AA198" s="32"/>
      <c r="AB198" s="32"/>
      <c r="AC198" s="32"/>
      <c r="AD198" s="32"/>
      <c r="AE198" s="32"/>
      <c r="AF198" s="32"/>
      <c r="AG198" s="32"/>
    </row>
    <row r="199" spans="1:33" x14ac:dyDescent="0.25">
      <c r="A199" s="18"/>
      <c r="B199" s="19"/>
      <c r="C199" s="18"/>
      <c r="D199" s="18"/>
      <c r="E199" s="18"/>
      <c r="F199" s="49"/>
      <c r="G199" s="4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2"/>
      <c r="P199" s="32"/>
      <c r="Q199" s="32"/>
      <c r="R199" s="32"/>
      <c r="S199" s="32"/>
      <c r="T199" s="32"/>
      <c r="U199" s="32"/>
      <c r="V199" s="32"/>
      <c r="W199" s="32"/>
      <c r="X199" s="32"/>
      <c r="Y199" s="32"/>
      <c r="Z199" s="32"/>
      <c r="AA199" s="32"/>
      <c r="AB199" s="32"/>
      <c r="AC199" s="32"/>
      <c r="AD199" s="32"/>
      <c r="AE199" s="32"/>
      <c r="AF199" s="32"/>
      <c r="AG199" s="32"/>
    </row>
    <row r="200" spans="1:33" x14ac:dyDescent="0.25">
      <c r="A200" s="18"/>
      <c r="B200" s="19"/>
      <c r="C200" s="18"/>
      <c r="D200" s="18"/>
      <c r="E200" s="18"/>
      <c r="F200" s="49"/>
      <c r="G200" s="4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2"/>
      <c r="P200" s="32"/>
      <c r="Q200" s="32"/>
      <c r="R200" s="32"/>
      <c r="S200" s="32"/>
      <c r="T200" s="32"/>
      <c r="U200" s="32"/>
      <c r="V200" s="32"/>
      <c r="W200" s="32"/>
      <c r="X200" s="32"/>
      <c r="Y200" s="32"/>
      <c r="Z200" s="32"/>
      <c r="AA200" s="32"/>
      <c r="AB200" s="32"/>
      <c r="AC200" s="32"/>
      <c r="AD200" s="32"/>
      <c r="AE200" s="32"/>
      <c r="AF200" s="32"/>
      <c r="AG200" s="32"/>
    </row>
    <row r="201" spans="1:33" x14ac:dyDescent="0.25">
      <c r="A201" s="18"/>
      <c r="B201" s="19"/>
      <c r="C201" s="18"/>
      <c r="D201" s="18"/>
      <c r="E201" s="18"/>
      <c r="F201" s="49"/>
      <c r="G201" s="4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2"/>
      <c r="P201" s="32"/>
      <c r="Q201" s="32"/>
      <c r="R201" s="32"/>
      <c r="S201" s="32"/>
      <c r="T201" s="32"/>
      <c r="U201" s="32"/>
      <c r="V201" s="32"/>
      <c r="W201" s="32"/>
      <c r="X201" s="32"/>
      <c r="Y201" s="32"/>
      <c r="Z201" s="32"/>
      <c r="AA201" s="32"/>
      <c r="AB201" s="32"/>
      <c r="AC201" s="32"/>
      <c r="AD201" s="32"/>
      <c r="AE201" s="32"/>
      <c r="AF201" s="32"/>
      <c r="AG201" s="32"/>
    </row>
    <row r="202" spans="1:33" x14ac:dyDescent="0.25">
      <c r="A202" s="18"/>
      <c r="B202" s="19"/>
      <c r="C202" s="18"/>
      <c r="D202" s="18"/>
      <c r="E202" s="18"/>
      <c r="F202" s="49"/>
      <c r="G202" s="4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x14ac:dyDescent="0.25">
      <c r="A203" s="18"/>
      <c r="B203" s="19"/>
      <c r="C203" s="18"/>
      <c r="D203" s="18"/>
      <c r="E203" s="18"/>
      <c r="F203" s="49"/>
      <c r="G203" s="4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2"/>
      <c r="P203" s="32"/>
      <c r="Q203" s="32"/>
      <c r="R203" s="32"/>
      <c r="S203" s="32"/>
      <c r="T203" s="32"/>
      <c r="U203" s="32"/>
      <c r="V203" s="32"/>
      <c r="W203" s="32"/>
      <c r="X203" s="32"/>
      <c r="Y203" s="32"/>
      <c r="Z203" s="32"/>
      <c r="AA203" s="32"/>
      <c r="AB203" s="32"/>
      <c r="AC203" s="32"/>
      <c r="AD203" s="32"/>
      <c r="AE203" s="32"/>
      <c r="AF203" s="32"/>
      <c r="AG203" s="32"/>
    </row>
    <row r="204" spans="1:33" x14ac:dyDescent="0.25">
      <c r="A204" s="18"/>
      <c r="B204" s="19"/>
      <c r="C204" s="18"/>
      <c r="D204" s="18"/>
      <c r="E204" s="18"/>
      <c r="F204" s="49"/>
      <c r="G204" s="4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2"/>
      <c r="P204" s="32"/>
      <c r="Q204" s="32"/>
      <c r="R204" s="32"/>
      <c r="S204" s="32"/>
      <c r="T204" s="32"/>
      <c r="U204" s="32"/>
      <c r="V204" s="32"/>
      <c r="W204" s="32"/>
      <c r="X204" s="32"/>
      <c r="Y204" s="32"/>
      <c r="Z204" s="32"/>
      <c r="AA204" s="32"/>
      <c r="AB204" s="32"/>
      <c r="AC204" s="32"/>
      <c r="AD204" s="32"/>
      <c r="AE204" s="32"/>
      <c r="AF204" s="32"/>
      <c r="AG204" s="32"/>
    </row>
    <row r="205" spans="1:33" x14ac:dyDescent="0.25">
      <c r="A205" s="18"/>
      <c r="B205" s="19"/>
      <c r="C205" s="18"/>
      <c r="D205" s="18"/>
      <c r="E205" s="18"/>
      <c r="F205" s="49"/>
      <c r="G205" s="4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2"/>
      <c r="P205" s="32"/>
      <c r="Q205" s="32"/>
      <c r="R205" s="32"/>
      <c r="S205" s="32"/>
      <c r="T205" s="32"/>
      <c r="U205" s="32"/>
      <c r="V205" s="32"/>
      <c r="W205" s="32"/>
      <c r="X205" s="32"/>
      <c r="Y205" s="32"/>
      <c r="Z205" s="32"/>
      <c r="AA205" s="32"/>
      <c r="AB205" s="32"/>
      <c r="AC205" s="32"/>
      <c r="AD205" s="32"/>
      <c r="AE205" s="32"/>
      <c r="AF205" s="32"/>
      <c r="AG205" s="32"/>
    </row>
    <row r="206" spans="1:33" x14ac:dyDescent="0.25">
      <c r="A206" s="18"/>
      <c r="B206" s="19"/>
      <c r="C206" s="18"/>
      <c r="D206" s="18"/>
      <c r="E206" s="18"/>
      <c r="F206" s="49"/>
      <c r="G206" s="4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2"/>
      <c r="P206" s="32"/>
      <c r="Q206" s="32"/>
      <c r="R206" s="32"/>
      <c r="S206" s="32"/>
      <c r="T206" s="32"/>
      <c r="U206" s="32"/>
      <c r="V206" s="32"/>
      <c r="W206" s="32"/>
      <c r="X206" s="32"/>
      <c r="Y206" s="32"/>
      <c r="Z206" s="32"/>
      <c r="AA206" s="32"/>
      <c r="AB206" s="32"/>
      <c r="AC206" s="32"/>
      <c r="AD206" s="32"/>
      <c r="AE206" s="32"/>
      <c r="AF206" s="32"/>
      <c r="AG206" s="32"/>
    </row>
    <row r="207" spans="1:33" x14ac:dyDescent="0.25">
      <c r="A207" s="18"/>
      <c r="B207" s="19"/>
      <c r="C207" s="18"/>
      <c r="D207" s="18"/>
      <c r="E207" s="18"/>
      <c r="F207" s="49"/>
      <c r="G207" s="4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2"/>
      <c r="P207" s="32"/>
      <c r="Q207" s="32"/>
      <c r="R207" s="32"/>
      <c r="S207" s="32"/>
      <c r="T207" s="32"/>
      <c r="U207" s="32"/>
      <c r="V207" s="32"/>
      <c r="W207" s="32"/>
      <c r="X207" s="32"/>
      <c r="Y207" s="32"/>
      <c r="Z207" s="32"/>
      <c r="AA207" s="32"/>
      <c r="AB207" s="32"/>
      <c r="AC207" s="32"/>
      <c r="AD207" s="32"/>
      <c r="AE207" s="32"/>
      <c r="AF207" s="32"/>
      <c r="AG207" s="32"/>
    </row>
    <row r="208" spans="1:33" x14ac:dyDescent="0.25">
      <c r="A208" s="18"/>
      <c r="B208" s="19"/>
      <c r="C208" s="18"/>
      <c r="D208" s="18"/>
      <c r="E208" s="18"/>
      <c r="F208" s="49"/>
      <c r="G208" s="4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2"/>
      <c r="P208" s="32"/>
      <c r="Q208" s="32"/>
      <c r="R208" s="32"/>
      <c r="S208" s="32"/>
      <c r="T208" s="32"/>
      <c r="U208" s="32"/>
      <c r="V208" s="32"/>
      <c r="W208" s="32"/>
      <c r="X208" s="32"/>
      <c r="Y208" s="32"/>
      <c r="Z208" s="32"/>
      <c r="AA208" s="32"/>
      <c r="AB208" s="32"/>
      <c r="AC208" s="32"/>
      <c r="AD208" s="32"/>
      <c r="AE208" s="32"/>
      <c r="AF208" s="32"/>
      <c r="AG208" s="32"/>
    </row>
    <row r="209" spans="1:33" x14ac:dyDescent="0.25">
      <c r="A209" s="18"/>
      <c r="B209" s="19"/>
      <c r="C209" s="18"/>
      <c r="D209" s="18"/>
      <c r="E209" s="18"/>
      <c r="F209" s="49"/>
      <c r="G209" s="4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2"/>
      <c r="P209" s="32"/>
      <c r="Q209" s="32"/>
      <c r="R209" s="32"/>
      <c r="S209" s="32"/>
      <c r="T209" s="32"/>
      <c r="U209" s="32"/>
      <c r="V209" s="32"/>
      <c r="W209" s="32"/>
      <c r="X209" s="32"/>
      <c r="Y209" s="32"/>
      <c r="Z209" s="32"/>
      <c r="AA209" s="32"/>
      <c r="AB209" s="32"/>
      <c r="AC209" s="32"/>
      <c r="AD209" s="32"/>
      <c r="AE209" s="32"/>
      <c r="AF209" s="32"/>
      <c r="AG209" s="32"/>
    </row>
    <row r="210" spans="1:33" x14ac:dyDescent="0.25">
      <c r="A210" s="18"/>
      <c r="B210" s="19"/>
      <c r="C210" s="18"/>
      <c r="D210" s="18"/>
      <c r="E210" s="18"/>
      <c r="F210" s="49"/>
      <c r="G210" s="4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2"/>
      <c r="P210" s="32"/>
      <c r="Q210" s="32"/>
      <c r="R210" s="32"/>
      <c r="S210" s="32"/>
      <c r="T210" s="32"/>
      <c r="U210" s="32"/>
      <c r="V210" s="32"/>
      <c r="W210" s="32"/>
      <c r="X210" s="32"/>
      <c r="Y210" s="32"/>
      <c r="Z210" s="32"/>
      <c r="AA210" s="32"/>
      <c r="AB210" s="32"/>
      <c r="AC210" s="32"/>
      <c r="AD210" s="32"/>
      <c r="AE210" s="32"/>
      <c r="AF210" s="32"/>
      <c r="AG210" s="32"/>
    </row>
    <row r="211" spans="1:33" x14ac:dyDescent="0.25">
      <c r="A211" s="18"/>
      <c r="B211" s="19"/>
      <c r="C211" s="18"/>
      <c r="D211" s="18"/>
      <c r="E211" s="18"/>
      <c r="F211" s="49"/>
      <c r="G211" s="4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2"/>
      <c r="P211" s="32"/>
      <c r="Q211" s="32"/>
      <c r="R211" s="32"/>
      <c r="S211" s="32"/>
      <c r="T211" s="32"/>
      <c r="U211" s="32"/>
      <c r="V211" s="32"/>
      <c r="W211" s="32"/>
      <c r="X211" s="32"/>
      <c r="Y211" s="32"/>
      <c r="Z211" s="32"/>
      <c r="AA211" s="32"/>
      <c r="AB211" s="32"/>
      <c r="AC211" s="32"/>
      <c r="AD211" s="32"/>
      <c r="AE211" s="32"/>
      <c r="AF211" s="32"/>
      <c r="AG211" s="32"/>
    </row>
    <row r="212" spans="1:33" x14ac:dyDescent="0.25">
      <c r="A212" s="18"/>
      <c r="B212" s="19"/>
      <c r="C212" s="18"/>
      <c r="D212" s="18"/>
      <c r="E212" s="18"/>
      <c r="F212" s="49"/>
      <c r="G212" s="4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2"/>
      <c r="P212" s="32"/>
      <c r="Q212" s="32"/>
      <c r="R212" s="32"/>
      <c r="S212" s="32"/>
      <c r="T212" s="32"/>
      <c r="U212" s="32"/>
      <c r="V212" s="32"/>
      <c r="W212" s="32"/>
      <c r="X212" s="32"/>
      <c r="Y212" s="32"/>
      <c r="Z212" s="32"/>
      <c r="AA212" s="32"/>
      <c r="AB212" s="32"/>
      <c r="AC212" s="32"/>
      <c r="AD212" s="32"/>
      <c r="AE212" s="32"/>
      <c r="AF212" s="32"/>
      <c r="AG212" s="32"/>
    </row>
    <row r="213" spans="1:33" x14ac:dyDescent="0.25">
      <c r="A213" s="18"/>
      <c r="B213" s="19"/>
      <c r="C213" s="18"/>
      <c r="D213" s="18"/>
      <c r="E213" s="18"/>
      <c r="F213" s="49"/>
      <c r="G213" s="4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2"/>
      <c r="P213" s="32"/>
      <c r="Q213" s="32"/>
      <c r="R213" s="32"/>
      <c r="S213" s="32"/>
      <c r="T213" s="32"/>
      <c r="U213" s="32"/>
      <c r="V213" s="32"/>
      <c r="W213" s="32"/>
      <c r="X213" s="32"/>
      <c r="Y213" s="32"/>
      <c r="Z213" s="32"/>
      <c r="AA213" s="32"/>
      <c r="AB213" s="32"/>
      <c r="AC213" s="32"/>
      <c r="AD213" s="32"/>
      <c r="AE213" s="32"/>
      <c r="AF213" s="32"/>
      <c r="AG213" s="32"/>
    </row>
    <row r="214" spans="1:33" x14ac:dyDescent="0.25">
      <c r="A214" s="18"/>
      <c r="B214" s="19"/>
      <c r="C214" s="18"/>
      <c r="D214" s="18"/>
      <c r="E214" s="18"/>
      <c r="F214" s="49"/>
      <c r="G214" s="4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2"/>
      <c r="P214" s="32"/>
      <c r="Q214" s="32"/>
      <c r="R214" s="32"/>
      <c r="S214" s="32"/>
      <c r="T214" s="32"/>
      <c r="U214" s="32"/>
      <c r="V214" s="32"/>
      <c r="W214" s="32"/>
      <c r="X214" s="32"/>
      <c r="Y214" s="32"/>
      <c r="Z214" s="32"/>
      <c r="AA214" s="32"/>
      <c r="AB214" s="32"/>
      <c r="AC214" s="32"/>
      <c r="AD214" s="32"/>
      <c r="AE214" s="32"/>
      <c r="AF214" s="32"/>
      <c r="AG214" s="32"/>
    </row>
    <row r="215" spans="1:33" x14ac:dyDescent="0.25">
      <c r="A215" s="18"/>
      <c r="B215" s="19"/>
      <c r="C215" s="18"/>
      <c r="D215" s="18"/>
      <c r="E215" s="18"/>
      <c r="F215" s="49"/>
      <c r="G215" s="4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2"/>
      <c r="P215" s="32"/>
      <c r="Q215" s="32"/>
      <c r="R215" s="32"/>
      <c r="S215" s="32"/>
      <c r="T215" s="32"/>
      <c r="U215" s="32"/>
      <c r="V215" s="32"/>
      <c r="W215" s="32"/>
      <c r="X215" s="32"/>
      <c r="Y215" s="32"/>
      <c r="Z215" s="32"/>
      <c r="AA215" s="32"/>
      <c r="AB215" s="32"/>
      <c r="AC215" s="32"/>
      <c r="AD215" s="32"/>
      <c r="AE215" s="32"/>
      <c r="AF215" s="32"/>
      <c r="AG215" s="32"/>
    </row>
    <row r="216" spans="1:33" x14ac:dyDescent="0.25">
      <c r="A216" s="18"/>
      <c r="B216" s="19"/>
      <c r="C216" s="18"/>
      <c r="D216" s="18"/>
      <c r="E216" s="18"/>
      <c r="F216" s="49"/>
      <c r="G216" s="4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2"/>
      <c r="P216" s="32"/>
      <c r="Q216" s="32"/>
      <c r="R216" s="32"/>
      <c r="S216" s="32"/>
      <c r="T216" s="32"/>
      <c r="U216" s="32"/>
      <c r="V216" s="32"/>
      <c r="W216" s="32"/>
      <c r="X216" s="32"/>
      <c r="Y216" s="32"/>
      <c r="Z216" s="32"/>
      <c r="AA216" s="32"/>
      <c r="AB216" s="32"/>
      <c r="AC216" s="32"/>
      <c r="AD216" s="32"/>
      <c r="AE216" s="32"/>
      <c r="AF216" s="32"/>
      <c r="AG216" s="32"/>
    </row>
    <row r="217" spans="1:33" x14ac:dyDescent="0.25">
      <c r="A217" s="18"/>
      <c r="B217" s="19"/>
      <c r="C217" s="18"/>
      <c r="D217" s="18"/>
      <c r="E217" s="18"/>
      <c r="F217" s="49"/>
      <c r="G217" s="4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x14ac:dyDescent="0.25">
      <c r="A218" s="18"/>
      <c r="B218" s="19"/>
      <c r="C218" s="18"/>
      <c r="D218" s="18"/>
      <c r="E218" s="18"/>
      <c r="F218" s="49"/>
      <c r="G218" s="4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x14ac:dyDescent="0.25">
      <c r="A219" s="18"/>
      <c r="B219" s="19"/>
      <c r="C219" s="18"/>
      <c r="D219" s="18"/>
      <c r="E219" s="18"/>
      <c r="F219" s="49"/>
      <c r="G219" s="4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2"/>
      <c r="P219" s="32"/>
      <c r="Q219" s="32"/>
      <c r="R219" s="32"/>
      <c r="S219" s="32"/>
      <c r="T219" s="32"/>
      <c r="U219" s="32"/>
      <c r="V219" s="32"/>
      <c r="W219" s="32"/>
      <c r="X219" s="32"/>
      <c r="Y219" s="32"/>
      <c r="Z219" s="32"/>
      <c r="AA219" s="32"/>
      <c r="AB219" s="32"/>
      <c r="AC219" s="32"/>
      <c r="AD219" s="32"/>
      <c r="AE219" s="32"/>
      <c r="AF219" s="32"/>
      <c r="AG219" s="32"/>
    </row>
    <row r="220" spans="1:33" x14ac:dyDescent="0.25">
      <c r="A220" s="18"/>
      <c r="B220" s="19"/>
      <c r="C220" s="18"/>
      <c r="D220" s="18"/>
      <c r="E220" s="18"/>
      <c r="F220" s="49"/>
      <c r="G220" s="4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x14ac:dyDescent="0.25">
      <c r="A221" s="18"/>
      <c r="B221" s="19"/>
      <c r="C221" s="18"/>
      <c r="D221" s="18"/>
      <c r="E221" s="18"/>
      <c r="F221" s="49"/>
      <c r="G221" s="4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2"/>
      <c r="P221" s="32"/>
      <c r="Q221" s="32"/>
      <c r="R221" s="32"/>
      <c r="S221" s="32"/>
      <c r="T221" s="32"/>
      <c r="U221" s="32"/>
      <c r="V221" s="32"/>
      <c r="W221" s="32"/>
      <c r="X221" s="32"/>
      <c r="Y221" s="32"/>
      <c r="Z221" s="32"/>
      <c r="AA221" s="32"/>
      <c r="AB221" s="32"/>
      <c r="AC221" s="32"/>
      <c r="AD221" s="32"/>
      <c r="AE221" s="32"/>
      <c r="AF221" s="32"/>
      <c r="AG221" s="32"/>
    </row>
    <row r="222" spans="1:33" x14ac:dyDescent="0.25">
      <c r="A222" s="18"/>
      <c r="B222" s="19"/>
      <c r="C222" s="18"/>
      <c r="D222" s="18"/>
      <c r="E222" s="18"/>
      <c r="F222" s="49"/>
      <c r="G222" s="4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2"/>
      <c r="P222" s="32"/>
      <c r="Q222" s="32"/>
      <c r="R222" s="32"/>
      <c r="S222" s="32"/>
      <c r="T222" s="32"/>
      <c r="U222" s="32"/>
      <c r="V222" s="32"/>
      <c r="W222" s="32"/>
      <c r="X222" s="32"/>
      <c r="Y222" s="32"/>
      <c r="Z222" s="32"/>
      <c r="AA222" s="32"/>
      <c r="AB222" s="32"/>
      <c r="AC222" s="32"/>
      <c r="AD222" s="32"/>
      <c r="AE222" s="32"/>
      <c r="AF222" s="32"/>
      <c r="AG222" s="32"/>
    </row>
    <row r="223" spans="1:33" x14ac:dyDescent="0.25">
      <c r="A223" s="18"/>
      <c r="B223" s="19"/>
      <c r="C223" s="18"/>
      <c r="D223" s="18"/>
      <c r="E223" s="18"/>
      <c r="F223" s="49"/>
      <c r="G223" s="4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2"/>
      <c r="P223" s="32"/>
      <c r="Q223" s="32"/>
      <c r="R223" s="32"/>
      <c r="S223" s="32"/>
      <c r="T223" s="32"/>
      <c r="U223" s="32"/>
      <c r="V223" s="32"/>
      <c r="W223" s="32"/>
      <c r="X223" s="32"/>
      <c r="Y223" s="32"/>
      <c r="Z223" s="32"/>
      <c r="AA223" s="32"/>
      <c r="AB223" s="32"/>
      <c r="AC223" s="32"/>
      <c r="AD223" s="32"/>
      <c r="AE223" s="32"/>
      <c r="AF223" s="32"/>
      <c r="AG223" s="32"/>
    </row>
    <row r="224" spans="1:33" x14ac:dyDescent="0.25">
      <c r="A224" s="18"/>
      <c r="B224" s="19"/>
      <c r="C224" s="18"/>
      <c r="D224" s="18"/>
      <c r="E224" s="18"/>
      <c r="F224" s="49"/>
      <c r="G224" s="4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2"/>
      <c r="P224" s="32"/>
      <c r="Q224" s="32"/>
      <c r="R224" s="32"/>
      <c r="S224" s="32"/>
      <c r="T224" s="32"/>
      <c r="U224" s="32"/>
      <c r="V224" s="32"/>
      <c r="W224" s="32"/>
      <c r="X224" s="32"/>
      <c r="Y224" s="32"/>
      <c r="Z224" s="32"/>
      <c r="AA224" s="32"/>
      <c r="AB224" s="32"/>
      <c r="AC224" s="32"/>
      <c r="AD224" s="32"/>
      <c r="AE224" s="32"/>
      <c r="AF224" s="32"/>
      <c r="AG224" s="32"/>
    </row>
    <row r="225" spans="1:33" x14ac:dyDescent="0.25">
      <c r="A225" s="18"/>
      <c r="B225" s="19"/>
      <c r="C225" s="18"/>
      <c r="D225" s="18"/>
      <c r="E225" s="18"/>
      <c r="F225" s="49"/>
      <c r="G225" s="4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2"/>
      <c r="P225" s="32"/>
      <c r="Q225" s="32"/>
      <c r="R225" s="32"/>
      <c r="S225" s="32"/>
      <c r="T225" s="32"/>
      <c r="U225" s="32"/>
      <c r="V225" s="32"/>
      <c r="W225" s="32"/>
      <c r="X225" s="32"/>
      <c r="Y225" s="32"/>
      <c r="Z225" s="32"/>
      <c r="AA225" s="32"/>
      <c r="AB225" s="32"/>
      <c r="AC225" s="32"/>
      <c r="AD225" s="32"/>
      <c r="AE225" s="32"/>
      <c r="AF225" s="32"/>
      <c r="AG225" s="32"/>
    </row>
    <row r="226" spans="1:33" x14ac:dyDescent="0.25">
      <c r="A226" s="18"/>
      <c r="B226" s="19"/>
      <c r="C226" s="18"/>
      <c r="D226" s="18"/>
      <c r="E226" s="18"/>
      <c r="F226" s="49"/>
      <c r="G226" s="4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2"/>
      <c r="P226" s="32"/>
      <c r="Q226" s="32"/>
      <c r="R226" s="32"/>
      <c r="S226" s="32"/>
      <c r="T226" s="32"/>
      <c r="U226" s="32"/>
      <c r="V226" s="32"/>
      <c r="W226" s="32"/>
      <c r="X226" s="32"/>
      <c r="Y226" s="32"/>
      <c r="Z226" s="32"/>
      <c r="AA226" s="32"/>
      <c r="AB226" s="32"/>
      <c r="AC226" s="32"/>
      <c r="AD226" s="32"/>
      <c r="AE226" s="32"/>
      <c r="AF226" s="32"/>
      <c r="AG226" s="32"/>
    </row>
    <row r="227" spans="1:33" x14ac:dyDescent="0.25">
      <c r="A227" s="18"/>
      <c r="B227" s="19"/>
      <c r="C227" s="18"/>
      <c r="D227" s="18"/>
      <c r="E227" s="18"/>
      <c r="F227" s="49"/>
      <c r="G227" s="4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2"/>
      <c r="P227" s="32"/>
      <c r="Q227" s="32"/>
      <c r="R227" s="32"/>
      <c r="S227" s="32"/>
      <c r="T227" s="32"/>
      <c r="U227" s="32"/>
      <c r="V227" s="32"/>
      <c r="W227" s="32"/>
      <c r="X227" s="32"/>
      <c r="Y227" s="32"/>
      <c r="Z227" s="32"/>
      <c r="AA227" s="32"/>
      <c r="AB227" s="32"/>
      <c r="AC227" s="32"/>
      <c r="AD227" s="32"/>
      <c r="AE227" s="32"/>
      <c r="AF227" s="32"/>
      <c r="AG227" s="32"/>
    </row>
    <row r="228" spans="1:33" x14ac:dyDescent="0.25">
      <c r="A228" s="18"/>
      <c r="B228" s="19"/>
      <c r="C228" s="18"/>
      <c r="D228" s="18"/>
      <c r="E228" s="18"/>
      <c r="F228" s="49"/>
      <c r="G228" s="4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2"/>
      <c r="P228" s="32"/>
      <c r="Q228" s="32"/>
      <c r="R228" s="32"/>
      <c r="S228" s="32"/>
      <c r="T228" s="32"/>
      <c r="U228" s="32"/>
      <c r="V228" s="32"/>
      <c r="W228" s="32"/>
      <c r="X228" s="32"/>
      <c r="Y228" s="32"/>
      <c r="Z228" s="32"/>
      <c r="AA228" s="32"/>
      <c r="AB228" s="32"/>
      <c r="AC228" s="32"/>
      <c r="AD228" s="32"/>
      <c r="AE228" s="32"/>
      <c r="AF228" s="32"/>
      <c r="AG228" s="32"/>
    </row>
    <row r="229" spans="1:33" x14ac:dyDescent="0.25">
      <c r="A229" s="18"/>
      <c r="B229" s="19"/>
      <c r="C229" s="18"/>
      <c r="D229" s="18"/>
      <c r="E229" s="18"/>
      <c r="F229" s="49"/>
      <c r="G229" s="4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2"/>
      <c r="P229" s="32"/>
      <c r="Q229" s="32"/>
      <c r="R229" s="32"/>
      <c r="S229" s="32"/>
      <c r="T229" s="32"/>
      <c r="U229" s="32"/>
      <c r="V229" s="32"/>
      <c r="W229" s="32"/>
      <c r="X229" s="32"/>
      <c r="Y229" s="32"/>
      <c r="Z229" s="32"/>
      <c r="AA229" s="32"/>
      <c r="AB229" s="32"/>
      <c r="AC229" s="32"/>
      <c r="AD229" s="32"/>
      <c r="AE229" s="32"/>
      <c r="AF229" s="32"/>
      <c r="AG229" s="32"/>
    </row>
    <row r="230" spans="1:33" x14ac:dyDescent="0.25">
      <c r="A230" s="18"/>
      <c r="B230" s="19"/>
      <c r="C230" s="18"/>
      <c r="D230" s="18"/>
      <c r="E230" s="18"/>
      <c r="F230" s="49"/>
      <c r="G230" s="4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2"/>
      <c r="P230" s="32"/>
      <c r="Q230" s="32"/>
      <c r="R230" s="32"/>
      <c r="S230" s="32"/>
      <c r="T230" s="32"/>
      <c r="U230" s="32"/>
      <c r="V230" s="32"/>
      <c r="W230" s="32"/>
      <c r="X230" s="32"/>
      <c r="Y230" s="32"/>
      <c r="Z230" s="32"/>
      <c r="AA230" s="32"/>
      <c r="AB230" s="32"/>
      <c r="AC230" s="32"/>
      <c r="AD230" s="32"/>
      <c r="AE230" s="32"/>
      <c r="AF230" s="32"/>
      <c r="AG230" s="32"/>
    </row>
    <row r="231" spans="1:33" x14ac:dyDescent="0.25">
      <c r="A231" s="18"/>
      <c r="B231" s="19"/>
      <c r="C231" s="18"/>
      <c r="D231" s="18"/>
      <c r="E231" s="18"/>
      <c r="F231" s="49"/>
      <c r="G231" s="4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x14ac:dyDescent="0.25">
      <c r="A232" s="18"/>
      <c r="B232" s="19"/>
      <c r="C232" s="18"/>
      <c r="D232" s="18"/>
      <c r="E232" s="18"/>
      <c r="F232" s="49"/>
      <c r="G232" s="4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x14ac:dyDescent="0.25">
      <c r="A233" s="18"/>
      <c r="B233" s="19"/>
      <c r="C233" s="18"/>
      <c r="D233" s="18"/>
      <c r="E233" s="18"/>
      <c r="F233" s="49"/>
      <c r="G233" s="4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2"/>
      <c r="P233" s="32"/>
      <c r="Q233" s="32"/>
      <c r="R233" s="32"/>
      <c r="S233" s="32"/>
      <c r="T233" s="32"/>
      <c r="U233" s="32"/>
      <c r="V233" s="32"/>
      <c r="W233" s="32"/>
      <c r="X233" s="32"/>
      <c r="Y233" s="32"/>
      <c r="Z233" s="32"/>
      <c r="AA233" s="32"/>
      <c r="AB233" s="32"/>
      <c r="AC233" s="32"/>
      <c r="AD233" s="32"/>
      <c r="AE233" s="32"/>
      <c r="AF233" s="32"/>
      <c r="AG233" s="32"/>
    </row>
    <row r="234" spans="1:33" x14ac:dyDescent="0.25">
      <c r="A234" s="18"/>
      <c r="B234" s="19"/>
      <c r="C234" s="18"/>
      <c r="D234" s="18"/>
      <c r="E234" s="18"/>
      <c r="F234" s="49"/>
      <c r="G234" s="4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x14ac:dyDescent="0.25">
      <c r="A235" s="18"/>
      <c r="B235" s="19"/>
      <c r="C235" s="18"/>
      <c r="D235" s="18"/>
      <c r="E235" s="18"/>
      <c r="F235" s="49"/>
      <c r="G235" s="4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x14ac:dyDescent="0.25">
      <c r="A236" s="18"/>
      <c r="B236" s="19"/>
      <c r="C236" s="18"/>
      <c r="D236" s="18"/>
      <c r="E236" s="18"/>
      <c r="F236" s="49"/>
      <c r="G236" s="4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2"/>
      <c r="P236" s="32"/>
      <c r="Q236" s="32"/>
      <c r="R236" s="32"/>
      <c r="S236" s="32"/>
      <c r="T236" s="32"/>
      <c r="U236" s="32"/>
      <c r="V236" s="32"/>
      <c r="W236" s="32"/>
      <c r="X236" s="32"/>
      <c r="Y236" s="32"/>
      <c r="Z236" s="32"/>
      <c r="AA236" s="32"/>
      <c r="AB236" s="32"/>
      <c r="AC236" s="32"/>
      <c r="AD236" s="32"/>
      <c r="AE236" s="32"/>
      <c r="AF236" s="32"/>
      <c r="AG236" s="32"/>
    </row>
    <row r="237" spans="1:33" x14ac:dyDescent="0.25">
      <c r="A237" s="18"/>
      <c r="B237" s="19"/>
      <c r="C237" s="18"/>
      <c r="D237" s="18"/>
      <c r="E237" s="18"/>
      <c r="F237" s="49"/>
      <c r="G237" s="4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2"/>
      <c r="P237" s="32"/>
      <c r="Q237" s="32"/>
      <c r="R237" s="32"/>
      <c r="S237" s="32"/>
      <c r="T237" s="32"/>
      <c r="U237" s="32"/>
      <c r="V237" s="32"/>
      <c r="W237" s="32"/>
      <c r="X237" s="32"/>
      <c r="Y237" s="32"/>
      <c r="Z237" s="32"/>
      <c r="AA237" s="32"/>
      <c r="AB237" s="32"/>
      <c r="AC237" s="32"/>
      <c r="AD237" s="32"/>
      <c r="AE237" s="32"/>
      <c r="AF237" s="32"/>
      <c r="AG237" s="32"/>
    </row>
    <row r="238" spans="1:33" x14ac:dyDescent="0.25">
      <c r="A238" s="18"/>
      <c r="B238" s="19"/>
      <c r="C238" s="18"/>
      <c r="D238" s="18"/>
      <c r="E238" s="18"/>
      <c r="F238" s="49"/>
      <c r="G238" s="4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2"/>
      <c r="P238" s="32"/>
      <c r="Q238" s="32"/>
      <c r="R238" s="32"/>
      <c r="S238" s="32"/>
      <c r="T238" s="32"/>
      <c r="U238" s="32"/>
      <c r="V238" s="32"/>
      <c r="W238" s="32"/>
      <c r="X238" s="32"/>
      <c r="Y238" s="32"/>
      <c r="Z238" s="32"/>
      <c r="AA238" s="32"/>
      <c r="AB238" s="32"/>
      <c r="AC238" s="32"/>
      <c r="AD238" s="32"/>
      <c r="AE238" s="32"/>
      <c r="AF238" s="32"/>
      <c r="AG238" s="32"/>
    </row>
    <row r="239" spans="1:33" x14ac:dyDescent="0.25">
      <c r="A239" s="18"/>
      <c r="B239" s="19"/>
      <c r="C239" s="18"/>
      <c r="D239" s="18"/>
      <c r="E239" s="18"/>
      <c r="F239" s="49"/>
      <c r="G239" s="4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2"/>
      <c r="P239" s="32"/>
      <c r="Q239" s="32"/>
      <c r="R239" s="32"/>
      <c r="S239" s="32"/>
      <c r="T239" s="32"/>
      <c r="U239" s="32"/>
      <c r="V239" s="32"/>
      <c r="W239" s="32"/>
      <c r="X239" s="32"/>
      <c r="Y239" s="32"/>
      <c r="Z239" s="32"/>
      <c r="AA239" s="32"/>
      <c r="AB239" s="32"/>
      <c r="AC239" s="32"/>
      <c r="AD239" s="32"/>
      <c r="AE239" s="32"/>
      <c r="AF239" s="32"/>
      <c r="AG239" s="32"/>
    </row>
    <row r="240" spans="1:33" x14ac:dyDescent="0.25">
      <c r="A240" s="18"/>
      <c r="B240" s="19"/>
      <c r="C240" s="18"/>
      <c r="D240" s="18"/>
      <c r="E240" s="18"/>
      <c r="F240" s="49"/>
      <c r="G240" s="4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2"/>
      <c r="P240" s="32"/>
      <c r="Q240" s="32"/>
      <c r="R240" s="32"/>
      <c r="S240" s="32"/>
      <c r="T240" s="32"/>
      <c r="U240" s="32"/>
      <c r="V240" s="32"/>
      <c r="W240" s="32"/>
      <c r="X240" s="32"/>
      <c r="Y240" s="32"/>
      <c r="Z240" s="32"/>
      <c r="AA240" s="32"/>
      <c r="AB240" s="32"/>
      <c r="AC240" s="32"/>
      <c r="AD240" s="32"/>
      <c r="AE240" s="32"/>
      <c r="AF240" s="32"/>
      <c r="AG240" s="32"/>
    </row>
    <row r="241" spans="1:33" x14ac:dyDescent="0.25">
      <c r="A241" s="18"/>
      <c r="B241" s="19"/>
      <c r="C241" s="18"/>
      <c r="D241" s="18"/>
      <c r="E241" s="18"/>
      <c r="F241" s="49"/>
      <c r="G241" s="4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x14ac:dyDescent="0.25">
      <c r="A242" s="18"/>
      <c r="B242" s="19"/>
      <c r="C242" s="18"/>
      <c r="D242" s="18"/>
      <c r="E242" s="18"/>
      <c r="F242" s="49"/>
      <c r="G242" s="4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2"/>
      <c r="P242" s="32"/>
      <c r="Q242" s="32"/>
      <c r="R242" s="32"/>
      <c r="S242" s="32"/>
      <c r="T242" s="32"/>
      <c r="U242" s="32"/>
      <c r="V242" s="32"/>
      <c r="W242" s="32"/>
      <c r="X242" s="32"/>
      <c r="Y242" s="32"/>
      <c r="Z242" s="32"/>
      <c r="AA242" s="32"/>
      <c r="AB242" s="32"/>
      <c r="AC242" s="32"/>
      <c r="AD242" s="32"/>
      <c r="AE242" s="32"/>
      <c r="AF242" s="32"/>
      <c r="AG242" s="32"/>
    </row>
    <row r="243" spans="1:33" x14ac:dyDescent="0.25">
      <c r="A243" s="18"/>
      <c r="B243" s="19"/>
      <c r="C243" s="18"/>
      <c r="D243" s="18"/>
      <c r="E243" s="18"/>
      <c r="F243" s="49"/>
      <c r="G243" s="4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2"/>
      <c r="P243" s="32"/>
      <c r="Q243" s="32"/>
      <c r="R243" s="32"/>
      <c r="S243" s="32"/>
      <c r="T243" s="32"/>
      <c r="U243" s="32"/>
      <c r="V243" s="32"/>
      <c r="W243" s="32"/>
      <c r="X243" s="32"/>
      <c r="Y243" s="32"/>
      <c r="Z243" s="32"/>
      <c r="AA243" s="32"/>
      <c r="AB243" s="32"/>
      <c r="AC243" s="32"/>
      <c r="AD243" s="32"/>
      <c r="AE243" s="32"/>
      <c r="AF243" s="32"/>
      <c r="AG243" s="32"/>
    </row>
    <row r="244" spans="1:33" x14ac:dyDescent="0.25">
      <c r="A244" s="18"/>
      <c r="B244" s="19"/>
      <c r="C244" s="18"/>
      <c r="D244" s="18"/>
      <c r="E244" s="18"/>
      <c r="F244" s="49"/>
      <c r="G244" s="4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2"/>
      <c r="P244" s="32"/>
      <c r="Q244" s="32"/>
      <c r="R244" s="32"/>
      <c r="S244" s="32"/>
      <c r="T244" s="32"/>
      <c r="U244" s="32"/>
      <c r="V244" s="32"/>
      <c r="W244" s="32"/>
      <c r="X244" s="32"/>
      <c r="Y244" s="32"/>
      <c r="Z244" s="32"/>
      <c r="AA244" s="32"/>
      <c r="AB244" s="32"/>
      <c r="AC244" s="32"/>
      <c r="AD244" s="32"/>
      <c r="AE244" s="32"/>
      <c r="AF244" s="32"/>
      <c r="AG244" s="32"/>
    </row>
    <row r="245" spans="1:33" x14ac:dyDescent="0.25">
      <c r="A245" s="18"/>
      <c r="B245" s="19"/>
      <c r="C245" s="18"/>
      <c r="D245" s="18"/>
      <c r="E245" s="18"/>
      <c r="F245" s="49"/>
      <c r="G245" s="4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2"/>
      <c r="P245" s="32"/>
      <c r="Q245" s="32"/>
      <c r="R245" s="32"/>
      <c r="S245" s="32"/>
      <c r="T245" s="32"/>
      <c r="U245" s="32"/>
      <c r="V245" s="32"/>
      <c r="W245" s="32"/>
      <c r="X245" s="32"/>
      <c r="Y245" s="32"/>
      <c r="Z245" s="32"/>
      <c r="AA245" s="32"/>
      <c r="AB245" s="32"/>
      <c r="AC245" s="32"/>
      <c r="AD245" s="32"/>
      <c r="AE245" s="32"/>
      <c r="AF245" s="32"/>
      <c r="AG245" s="32"/>
    </row>
    <row r="246" spans="1:33" x14ac:dyDescent="0.25">
      <c r="A246" s="18"/>
      <c r="B246" s="19"/>
      <c r="C246" s="18"/>
      <c r="D246" s="18"/>
      <c r="E246" s="18"/>
      <c r="F246" s="49"/>
      <c r="G246" s="4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2"/>
      <c r="P246" s="32"/>
      <c r="Q246" s="32"/>
      <c r="R246" s="32"/>
      <c r="S246" s="32"/>
      <c r="T246" s="32"/>
      <c r="U246" s="32"/>
      <c r="V246" s="32"/>
      <c r="W246" s="32"/>
      <c r="X246" s="32"/>
      <c r="Y246" s="32"/>
      <c r="Z246" s="32"/>
      <c r="AA246" s="32"/>
      <c r="AB246" s="32"/>
      <c r="AC246" s="32"/>
      <c r="AD246" s="32"/>
      <c r="AE246" s="32"/>
      <c r="AF246" s="32"/>
      <c r="AG246" s="32"/>
    </row>
    <row r="247" spans="1:33" x14ac:dyDescent="0.25">
      <c r="A247" s="18"/>
      <c r="B247" s="19"/>
      <c r="C247" s="18"/>
      <c r="D247" s="18"/>
      <c r="E247" s="18"/>
      <c r="F247" s="49"/>
      <c r="G247" s="4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2"/>
      <c r="P247" s="32"/>
      <c r="Q247" s="32"/>
      <c r="R247" s="32"/>
      <c r="S247" s="32"/>
      <c r="T247" s="32"/>
      <c r="U247" s="32"/>
      <c r="V247" s="32"/>
      <c r="W247" s="32"/>
      <c r="X247" s="32"/>
      <c r="Y247" s="32"/>
      <c r="Z247" s="32"/>
      <c r="AA247" s="32"/>
      <c r="AB247" s="32"/>
      <c r="AC247" s="32"/>
      <c r="AD247" s="32"/>
      <c r="AE247" s="32"/>
      <c r="AF247" s="32"/>
      <c r="AG247" s="32"/>
    </row>
    <row r="248" spans="1:33" x14ac:dyDescent="0.25">
      <c r="A248" s="18"/>
      <c r="B248" s="19"/>
      <c r="C248" s="18"/>
      <c r="D248" s="18"/>
      <c r="E248" s="18"/>
      <c r="F248" s="49"/>
      <c r="G248" s="4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2"/>
      <c r="P248" s="32"/>
      <c r="Q248" s="32"/>
      <c r="R248" s="32"/>
      <c r="S248" s="32"/>
      <c r="T248" s="32"/>
      <c r="U248" s="32"/>
      <c r="V248" s="32"/>
      <c r="W248" s="32"/>
      <c r="X248" s="32"/>
      <c r="Y248" s="32"/>
      <c r="Z248" s="32"/>
      <c r="AA248" s="32"/>
      <c r="AB248" s="32"/>
      <c r="AC248" s="32"/>
      <c r="AD248" s="32"/>
      <c r="AE248" s="32"/>
      <c r="AF248" s="32"/>
      <c r="AG248" s="32"/>
    </row>
    <row r="249" spans="1:33" x14ac:dyDescent="0.25">
      <c r="A249" s="18"/>
      <c r="B249" s="19"/>
      <c r="C249" s="18"/>
      <c r="D249" s="18"/>
      <c r="E249" s="18"/>
      <c r="F249" s="49"/>
      <c r="G249" s="4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x14ac:dyDescent="0.25">
      <c r="A250" s="18"/>
      <c r="B250" s="19"/>
      <c r="C250" s="18"/>
      <c r="D250" s="18"/>
      <c r="E250" s="18"/>
      <c r="F250" s="49"/>
      <c r="G250" s="4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2"/>
      <c r="P250" s="32"/>
      <c r="Q250" s="32"/>
      <c r="R250" s="32"/>
      <c r="S250" s="32"/>
      <c r="T250" s="32"/>
      <c r="U250" s="32"/>
      <c r="V250" s="32"/>
      <c r="W250" s="32"/>
      <c r="X250" s="32"/>
      <c r="Y250" s="32"/>
      <c r="Z250" s="32"/>
      <c r="AA250" s="32"/>
      <c r="AB250" s="32"/>
      <c r="AC250" s="32"/>
      <c r="AD250" s="32"/>
      <c r="AE250" s="32"/>
      <c r="AF250" s="32"/>
      <c r="AG250" s="32"/>
    </row>
    <row r="251" spans="1:33" x14ac:dyDescent="0.25">
      <c r="A251" s="18"/>
      <c r="B251" s="19"/>
      <c r="C251" s="18"/>
      <c r="D251" s="18"/>
      <c r="E251" s="18"/>
      <c r="F251" s="49"/>
      <c r="G251" s="4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2"/>
      <c r="P251" s="32"/>
      <c r="Q251" s="32"/>
      <c r="R251" s="32"/>
      <c r="S251" s="32"/>
      <c r="T251" s="32"/>
      <c r="U251" s="32"/>
      <c r="V251" s="32"/>
      <c r="W251" s="32"/>
      <c r="X251" s="32"/>
      <c r="Y251" s="32"/>
      <c r="Z251" s="32"/>
      <c r="AA251" s="32"/>
      <c r="AB251" s="32"/>
      <c r="AC251" s="32"/>
      <c r="AD251" s="32"/>
      <c r="AE251" s="32"/>
      <c r="AF251" s="32"/>
      <c r="AG251" s="32"/>
    </row>
    <row r="252" spans="1:33" x14ac:dyDescent="0.25">
      <c r="A252" s="18"/>
      <c r="B252" s="19"/>
      <c r="C252" s="18"/>
      <c r="D252" s="18"/>
      <c r="E252" s="18"/>
      <c r="F252" s="49"/>
      <c r="G252" s="4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x14ac:dyDescent="0.25">
      <c r="A253" s="18"/>
      <c r="B253" s="19"/>
      <c r="C253" s="18"/>
      <c r="D253" s="18"/>
      <c r="E253" s="18"/>
      <c r="F253" s="49"/>
      <c r="G253" s="4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2"/>
      <c r="P253" s="32"/>
      <c r="Q253" s="32"/>
      <c r="R253" s="32"/>
      <c r="S253" s="32"/>
      <c r="T253" s="32"/>
      <c r="U253" s="32"/>
      <c r="V253" s="32"/>
      <c r="W253" s="32"/>
      <c r="X253" s="32"/>
      <c r="Y253" s="32"/>
      <c r="Z253" s="32"/>
      <c r="AA253" s="32"/>
      <c r="AB253" s="32"/>
      <c r="AC253" s="32"/>
      <c r="AD253" s="32"/>
      <c r="AE253" s="32"/>
      <c r="AF253" s="32"/>
      <c r="AG253" s="32"/>
    </row>
    <row r="254" spans="1:33" x14ac:dyDescent="0.25">
      <c r="A254" s="18"/>
      <c r="B254" s="19"/>
      <c r="C254" s="18"/>
      <c r="D254" s="18"/>
      <c r="E254" s="18"/>
      <c r="F254" s="49"/>
      <c r="G254" s="4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2"/>
      <c r="P254" s="32"/>
      <c r="Q254" s="32"/>
      <c r="R254" s="32"/>
      <c r="S254" s="32"/>
      <c r="T254" s="32"/>
      <c r="U254" s="32"/>
      <c r="V254" s="32"/>
      <c r="W254" s="32"/>
      <c r="X254" s="32"/>
      <c r="Y254" s="32"/>
      <c r="Z254" s="32"/>
      <c r="AA254" s="32"/>
      <c r="AB254" s="32"/>
      <c r="AC254" s="32"/>
      <c r="AD254" s="32"/>
      <c r="AE254" s="32"/>
      <c r="AF254" s="32"/>
      <c r="AG254" s="32"/>
    </row>
    <row r="255" spans="1:33" x14ac:dyDescent="0.25">
      <c r="A255" s="18"/>
      <c r="B255" s="19"/>
      <c r="C255" s="18"/>
      <c r="D255" s="18"/>
      <c r="E255" s="18"/>
      <c r="F255" s="49"/>
      <c r="G255" s="4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2"/>
      <c r="P255" s="32"/>
      <c r="Q255" s="32"/>
      <c r="R255" s="32"/>
      <c r="S255" s="32"/>
      <c r="T255" s="32"/>
      <c r="U255" s="32"/>
      <c r="V255" s="32"/>
      <c r="W255" s="32"/>
      <c r="X255" s="32"/>
      <c r="Y255" s="32"/>
      <c r="Z255" s="32"/>
      <c r="AA255" s="32"/>
      <c r="AB255" s="32"/>
      <c r="AC255" s="32"/>
      <c r="AD255" s="32"/>
      <c r="AE255" s="32"/>
      <c r="AF255" s="32"/>
      <c r="AG255" s="32"/>
    </row>
    <row r="256" spans="1:33" x14ac:dyDescent="0.25">
      <c r="A256" s="18"/>
      <c r="B256" s="19"/>
      <c r="C256" s="18"/>
      <c r="D256" s="18"/>
      <c r="E256" s="18"/>
      <c r="F256" s="49"/>
      <c r="G256" s="4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2"/>
      <c r="P256" s="32"/>
      <c r="Q256" s="32"/>
      <c r="R256" s="32"/>
      <c r="S256" s="32"/>
      <c r="T256" s="32"/>
      <c r="U256" s="32"/>
      <c r="V256" s="32"/>
      <c r="W256" s="32"/>
      <c r="X256" s="32"/>
      <c r="Y256" s="32"/>
      <c r="Z256" s="32"/>
      <c r="AA256" s="32"/>
      <c r="AB256" s="32"/>
      <c r="AC256" s="32"/>
      <c r="AD256" s="32"/>
      <c r="AE256" s="32"/>
      <c r="AF256" s="32"/>
      <c r="AG256" s="32"/>
    </row>
    <row r="257" spans="1:33" x14ac:dyDescent="0.25">
      <c r="A257" s="18"/>
      <c r="B257" s="19"/>
      <c r="C257" s="18"/>
      <c r="D257" s="18"/>
      <c r="E257" s="18"/>
      <c r="F257" s="49"/>
      <c r="G257" s="4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2"/>
      <c r="P257" s="32"/>
      <c r="Q257" s="32"/>
      <c r="R257" s="32"/>
      <c r="S257" s="32"/>
      <c r="T257" s="32"/>
      <c r="U257" s="32"/>
      <c r="V257" s="32"/>
      <c r="W257" s="32"/>
      <c r="X257" s="32"/>
      <c r="Y257" s="32"/>
      <c r="Z257" s="32"/>
      <c r="AA257" s="32"/>
      <c r="AB257" s="32"/>
      <c r="AC257" s="32"/>
      <c r="AD257" s="32"/>
      <c r="AE257" s="32"/>
      <c r="AF257" s="32"/>
      <c r="AG257" s="32"/>
    </row>
    <row r="258" spans="1:33" x14ac:dyDescent="0.25">
      <c r="A258" s="18"/>
      <c r="B258" s="19"/>
      <c r="C258" s="18"/>
      <c r="D258" s="18"/>
      <c r="E258" s="18"/>
      <c r="F258" s="49"/>
      <c r="G258" s="4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2"/>
      <c r="P258" s="32"/>
      <c r="Q258" s="32"/>
      <c r="R258" s="32"/>
      <c r="S258" s="32"/>
      <c r="T258" s="32"/>
      <c r="U258" s="32"/>
      <c r="V258" s="32"/>
      <c r="W258" s="32"/>
      <c r="X258" s="32"/>
      <c r="Y258" s="32"/>
      <c r="Z258" s="32"/>
      <c r="AA258" s="32"/>
      <c r="AB258" s="32"/>
      <c r="AC258" s="32"/>
      <c r="AD258" s="32"/>
      <c r="AE258" s="32"/>
      <c r="AF258" s="32"/>
      <c r="AG258" s="32"/>
    </row>
    <row r="259" spans="1:33" x14ac:dyDescent="0.25">
      <c r="A259" s="18"/>
      <c r="B259" s="19"/>
      <c r="C259" s="18"/>
      <c r="D259" s="18"/>
      <c r="E259" s="18"/>
      <c r="F259" s="49"/>
      <c r="G259" s="4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2"/>
      <c r="P259" s="32"/>
      <c r="Q259" s="32"/>
      <c r="R259" s="32"/>
      <c r="S259" s="32"/>
      <c r="T259" s="32"/>
      <c r="U259" s="32"/>
      <c r="V259" s="32"/>
      <c r="W259" s="32"/>
      <c r="X259" s="32"/>
      <c r="Y259" s="32"/>
      <c r="Z259" s="32"/>
      <c r="AA259" s="32"/>
      <c r="AB259" s="32"/>
      <c r="AC259" s="32"/>
      <c r="AD259" s="32"/>
      <c r="AE259" s="32"/>
      <c r="AF259" s="32"/>
      <c r="AG259" s="32"/>
    </row>
    <row r="260" spans="1:33" x14ac:dyDescent="0.25">
      <c r="A260" s="18"/>
      <c r="B260" s="19"/>
      <c r="C260" s="18"/>
      <c r="D260" s="18"/>
      <c r="E260" s="18"/>
      <c r="F260" s="49"/>
      <c r="G260" s="4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2"/>
      <c r="P260" s="32"/>
      <c r="Q260" s="32"/>
      <c r="R260" s="32"/>
      <c r="S260" s="32"/>
      <c r="T260" s="32"/>
      <c r="U260" s="32"/>
      <c r="V260" s="32"/>
      <c r="W260" s="32"/>
      <c r="X260" s="32"/>
      <c r="Y260" s="32"/>
      <c r="Z260" s="32"/>
      <c r="AA260" s="32"/>
      <c r="AB260" s="32"/>
      <c r="AC260" s="32"/>
      <c r="AD260" s="32"/>
      <c r="AE260" s="32"/>
      <c r="AF260" s="32"/>
      <c r="AG260" s="32"/>
    </row>
    <row r="261" spans="1:33" x14ac:dyDescent="0.25">
      <c r="A261" s="18"/>
      <c r="B261" s="19"/>
      <c r="C261" s="18"/>
      <c r="D261" s="18"/>
      <c r="E261" s="18"/>
      <c r="F261" s="49"/>
      <c r="G261" s="4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x14ac:dyDescent="0.25">
      <c r="A262" s="18"/>
      <c r="B262" s="19"/>
      <c r="C262" s="18"/>
      <c r="D262" s="18"/>
      <c r="E262" s="18"/>
      <c r="F262" s="49"/>
      <c r="G262" s="4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x14ac:dyDescent="0.25">
      <c r="A263" s="18"/>
      <c r="B263" s="19"/>
      <c r="C263" s="18"/>
      <c r="D263" s="18"/>
      <c r="E263" s="18"/>
      <c r="F263" s="49"/>
      <c r="G263" s="4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2"/>
      <c r="P263" s="32"/>
      <c r="Q263" s="32"/>
      <c r="R263" s="32"/>
      <c r="S263" s="32"/>
      <c r="T263" s="32"/>
      <c r="U263" s="32"/>
      <c r="V263" s="32"/>
      <c r="W263" s="32"/>
      <c r="X263" s="32"/>
      <c r="Y263" s="32"/>
      <c r="Z263" s="32"/>
      <c r="AA263" s="32"/>
      <c r="AB263" s="32"/>
      <c r="AC263" s="32"/>
      <c r="AD263" s="32"/>
      <c r="AE263" s="32"/>
      <c r="AF263" s="32"/>
      <c r="AG263" s="32"/>
    </row>
    <row r="264" spans="1:33" x14ac:dyDescent="0.25">
      <c r="A264" s="18"/>
      <c r="B264" s="19"/>
      <c r="C264" s="18"/>
      <c r="D264" s="18"/>
      <c r="E264" s="18"/>
      <c r="F264" s="49"/>
      <c r="G264" s="4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2"/>
      <c r="P264" s="32"/>
      <c r="Q264" s="32"/>
      <c r="R264" s="32"/>
      <c r="S264" s="32"/>
      <c r="T264" s="32"/>
      <c r="U264" s="32"/>
      <c r="V264" s="32"/>
      <c r="W264" s="32"/>
      <c r="X264" s="32"/>
      <c r="Y264" s="32"/>
      <c r="Z264" s="32"/>
      <c r="AA264" s="32"/>
      <c r="AB264" s="32"/>
      <c r="AC264" s="32"/>
      <c r="AD264" s="32"/>
      <c r="AE264" s="32"/>
      <c r="AF264" s="32"/>
      <c r="AG264" s="32"/>
    </row>
    <row r="265" spans="1:33" x14ac:dyDescent="0.25">
      <c r="A265" s="18"/>
      <c r="B265" s="19"/>
      <c r="C265" s="18"/>
      <c r="D265" s="18"/>
      <c r="E265" s="18"/>
      <c r="F265" s="49"/>
      <c r="G265" s="4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2"/>
      <c r="P265" s="32"/>
      <c r="Q265" s="32"/>
      <c r="R265" s="32"/>
      <c r="S265" s="32"/>
      <c r="T265" s="32"/>
      <c r="U265" s="32"/>
      <c r="V265" s="32"/>
      <c r="W265" s="32"/>
      <c r="X265" s="32"/>
      <c r="Y265" s="32"/>
      <c r="Z265" s="32"/>
      <c r="AA265" s="32"/>
      <c r="AB265" s="32"/>
      <c r="AC265" s="32"/>
      <c r="AD265" s="32"/>
      <c r="AE265" s="32"/>
      <c r="AF265" s="32"/>
      <c r="AG265" s="32"/>
    </row>
    <row r="266" spans="1:33" x14ac:dyDescent="0.25">
      <c r="A266" s="18"/>
      <c r="B266" s="19"/>
      <c r="C266" s="18"/>
      <c r="D266" s="18"/>
      <c r="E266" s="18"/>
      <c r="F266" s="49"/>
      <c r="G266" s="4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2"/>
      <c r="P266" s="32"/>
      <c r="Q266" s="32"/>
      <c r="R266" s="32"/>
      <c r="S266" s="32"/>
      <c r="T266" s="32"/>
      <c r="U266" s="32"/>
      <c r="V266" s="32"/>
      <c r="W266" s="32"/>
      <c r="X266" s="32"/>
      <c r="Y266" s="32"/>
      <c r="Z266" s="32"/>
      <c r="AA266" s="32"/>
      <c r="AB266" s="32"/>
      <c r="AC266" s="32"/>
      <c r="AD266" s="32"/>
      <c r="AE266" s="32"/>
      <c r="AF266" s="32"/>
      <c r="AG266" s="32"/>
    </row>
    <row r="267" spans="1:33" x14ac:dyDescent="0.25">
      <c r="A267" s="18"/>
      <c r="B267" s="19"/>
      <c r="C267" s="18"/>
      <c r="D267" s="18"/>
      <c r="E267" s="18"/>
      <c r="F267" s="49"/>
      <c r="G267" s="4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x14ac:dyDescent="0.25">
      <c r="A268" s="18"/>
      <c r="B268" s="19"/>
      <c r="C268" s="18"/>
      <c r="D268" s="18"/>
      <c r="E268" s="18"/>
      <c r="F268" s="49"/>
      <c r="G268" s="4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2"/>
      <c r="P268" s="32"/>
      <c r="Q268" s="32"/>
      <c r="R268" s="32"/>
      <c r="S268" s="32"/>
      <c r="T268" s="32"/>
      <c r="U268" s="32"/>
      <c r="V268" s="32"/>
      <c r="W268" s="32"/>
      <c r="X268" s="32"/>
      <c r="Y268" s="32"/>
      <c r="Z268" s="32"/>
      <c r="AA268" s="32"/>
      <c r="AB268" s="32"/>
      <c r="AC268" s="32"/>
      <c r="AD268" s="32"/>
      <c r="AE268" s="32"/>
      <c r="AF268" s="32"/>
      <c r="AG268" s="32"/>
    </row>
    <row r="269" spans="1:33" x14ac:dyDescent="0.25">
      <c r="A269" s="18"/>
      <c r="B269" s="19"/>
      <c r="C269" s="18"/>
      <c r="D269" s="18"/>
      <c r="E269" s="18"/>
      <c r="F269" s="49"/>
      <c r="G269" s="4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x14ac:dyDescent="0.25">
      <c r="A270" s="18"/>
      <c r="B270" s="19"/>
      <c r="C270" s="18"/>
      <c r="D270" s="18"/>
      <c r="E270" s="18"/>
      <c r="F270" s="49"/>
      <c r="G270" s="4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2"/>
      <c r="P270" s="32"/>
      <c r="Q270" s="32"/>
      <c r="R270" s="32"/>
      <c r="S270" s="32"/>
      <c r="T270" s="32"/>
      <c r="U270" s="32"/>
      <c r="V270" s="32"/>
      <c r="W270" s="32"/>
      <c r="X270" s="32"/>
      <c r="Y270" s="32"/>
      <c r="Z270" s="32"/>
      <c r="AA270" s="32"/>
      <c r="AB270" s="32"/>
      <c r="AC270" s="32"/>
      <c r="AD270" s="32"/>
      <c r="AE270" s="32"/>
      <c r="AF270" s="32"/>
      <c r="AG270" s="32"/>
    </row>
    <row r="271" spans="1:33" x14ac:dyDescent="0.25">
      <c r="A271" s="18"/>
      <c r="B271" s="19"/>
      <c r="C271" s="18"/>
      <c r="D271" s="18"/>
      <c r="E271" s="18"/>
      <c r="F271" s="49"/>
      <c r="G271" s="4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2"/>
      <c r="P271" s="32"/>
      <c r="Q271" s="32"/>
      <c r="R271" s="32"/>
      <c r="S271" s="32"/>
      <c r="T271" s="32"/>
      <c r="U271" s="32"/>
      <c r="V271" s="32"/>
      <c r="W271" s="32"/>
      <c r="X271" s="32"/>
      <c r="Y271" s="32"/>
      <c r="Z271" s="32"/>
      <c r="AA271" s="32"/>
      <c r="AB271" s="32"/>
      <c r="AC271" s="32"/>
      <c r="AD271" s="32"/>
      <c r="AE271" s="32"/>
      <c r="AF271" s="32"/>
      <c r="AG271" s="32"/>
    </row>
    <row r="272" spans="1:33" x14ac:dyDescent="0.25">
      <c r="A272" s="18"/>
      <c r="B272" s="19"/>
      <c r="C272" s="18"/>
      <c r="D272" s="18"/>
      <c r="E272" s="18"/>
      <c r="F272" s="49"/>
      <c r="G272" s="4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2"/>
      <c r="P272" s="32"/>
      <c r="Q272" s="32"/>
      <c r="R272" s="32"/>
      <c r="S272" s="32"/>
      <c r="T272" s="32"/>
      <c r="U272" s="32"/>
      <c r="V272" s="32"/>
      <c r="W272" s="32"/>
      <c r="X272" s="32"/>
      <c r="Y272" s="32"/>
      <c r="Z272" s="32"/>
      <c r="AA272" s="32"/>
      <c r="AB272" s="32"/>
      <c r="AC272" s="32"/>
      <c r="AD272" s="32"/>
      <c r="AE272" s="32"/>
      <c r="AF272" s="32"/>
      <c r="AG272" s="32"/>
    </row>
    <row r="273" spans="1:33" x14ac:dyDescent="0.25">
      <c r="A273" s="18"/>
      <c r="B273" s="19"/>
      <c r="C273" s="18"/>
      <c r="D273" s="18"/>
      <c r="E273" s="18"/>
      <c r="F273" s="49"/>
      <c r="G273" s="4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2"/>
      <c r="P273" s="32"/>
      <c r="Q273" s="32"/>
      <c r="R273" s="32"/>
      <c r="S273" s="32"/>
      <c r="T273" s="32"/>
      <c r="U273" s="32"/>
      <c r="V273" s="32"/>
      <c r="W273" s="32"/>
      <c r="X273" s="32"/>
      <c r="Y273" s="32"/>
      <c r="Z273" s="32"/>
      <c r="AA273" s="32"/>
      <c r="AB273" s="32"/>
      <c r="AC273" s="32"/>
      <c r="AD273" s="32"/>
      <c r="AE273" s="32"/>
      <c r="AF273" s="32"/>
      <c r="AG273" s="32"/>
    </row>
    <row r="274" spans="1:33" x14ac:dyDescent="0.25">
      <c r="A274" s="18"/>
      <c r="B274" s="19"/>
      <c r="C274" s="18"/>
      <c r="D274" s="18"/>
      <c r="E274" s="18"/>
      <c r="F274" s="49"/>
      <c r="G274" s="4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2"/>
      <c r="P274" s="32"/>
      <c r="Q274" s="32"/>
      <c r="R274" s="32"/>
      <c r="S274" s="32"/>
      <c r="T274" s="32"/>
      <c r="U274" s="32"/>
      <c r="V274" s="32"/>
      <c r="W274" s="32"/>
      <c r="X274" s="32"/>
      <c r="Y274" s="32"/>
      <c r="Z274" s="32"/>
      <c r="AA274" s="32"/>
      <c r="AB274" s="32"/>
      <c r="AC274" s="32"/>
      <c r="AD274" s="32"/>
      <c r="AE274" s="32"/>
      <c r="AF274" s="32"/>
      <c r="AG274" s="32"/>
    </row>
    <row r="275" spans="1:33" x14ac:dyDescent="0.25">
      <c r="A275" s="18"/>
      <c r="B275" s="19"/>
      <c r="C275" s="18"/>
      <c r="D275" s="18"/>
      <c r="E275" s="18"/>
      <c r="F275" s="49"/>
      <c r="G275" s="4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2"/>
      <c r="P275" s="32"/>
      <c r="Q275" s="32"/>
      <c r="R275" s="32"/>
      <c r="S275" s="32"/>
      <c r="T275" s="32"/>
      <c r="U275" s="32"/>
      <c r="V275" s="32"/>
      <c r="W275" s="32"/>
      <c r="X275" s="32"/>
      <c r="Y275" s="32"/>
      <c r="Z275" s="32"/>
      <c r="AA275" s="32"/>
      <c r="AB275" s="32"/>
      <c r="AC275" s="32"/>
      <c r="AD275" s="32"/>
      <c r="AE275" s="32"/>
      <c r="AF275" s="32"/>
      <c r="AG275" s="32"/>
    </row>
    <row r="276" spans="1:33" x14ac:dyDescent="0.25">
      <c r="A276" s="18"/>
      <c r="B276" s="19"/>
      <c r="C276" s="18"/>
      <c r="D276" s="18"/>
      <c r="E276" s="18"/>
      <c r="F276" s="49"/>
      <c r="G276" s="4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2"/>
      <c r="P276" s="32"/>
      <c r="Q276" s="32"/>
      <c r="R276" s="32"/>
      <c r="S276" s="32"/>
      <c r="T276" s="32"/>
      <c r="U276" s="32"/>
      <c r="V276" s="32"/>
      <c r="W276" s="32"/>
      <c r="X276" s="32"/>
      <c r="Y276" s="32"/>
      <c r="Z276" s="32"/>
      <c r="AA276" s="32"/>
      <c r="AB276" s="32"/>
      <c r="AC276" s="32"/>
      <c r="AD276" s="32"/>
      <c r="AE276" s="32"/>
      <c r="AF276" s="32"/>
      <c r="AG276" s="32"/>
    </row>
    <row r="277" spans="1:33" x14ac:dyDescent="0.25">
      <c r="A277" s="18"/>
      <c r="B277" s="19"/>
      <c r="C277" s="18"/>
      <c r="D277" s="18"/>
      <c r="E277" s="18"/>
      <c r="F277" s="49"/>
      <c r="G277" s="4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2"/>
      <c r="P277" s="32"/>
      <c r="Q277" s="32"/>
      <c r="R277" s="32"/>
      <c r="S277" s="32"/>
      <c r="T277" s="32"/>
      <c r="U277" s="32"/>
      <c r="V277" s="32"/>
      <c r="W277" s="32"/>
      <c r="X277" s="32"/>
      <c r="Y277" s="32"/>
      <c r="Z277" s="32"/>
      <c r="AA277" s="32"/>
      <c r="AB277" s="32"/>
      <c r="AC277" s="32"/>
      <c r="AD277" s="32"/>
      <c r="AE277" s="32"/>
      <c r="AF277" s="32"/>
      <c r="AG277" s="32"/>
    </row>
    <row r="278" spans="1:33" x14ac:dyDescent="0.25">
      <c r="A278" s="18"/>
      <c r="B278" s="19"/>
      <c r="C278" s="18"/>
      <c r="D278" s="18"/>
      <c r="E278" s="18"/>
      <c r="F278" s="49"/>
      <c r="G278" s="4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2"/>
      <c r="P278" s="32"/>
      <c r="Q278" s="32"/>
      <c r="R278" s="32"/>
      <c r="S278" s="32"/>
      <c r="T278" s="32"/>
      <c r="U278" s="32"/>
      <c r="V278" s="32"/>
      <c r="W278" s="32"/>
      <c r="X278" s="32"/>
      <c r="Y278" s="32"/>
      <c r="Z278" s="32"/>
      <c r="AA278" s="32"/>
      <c r="AB278" s="32"/>
      <c r="AC278" s="32"/>
      <c r="AD278" s="32"/>
      <c r="AE278" s="32"/>
      <c r="AF278" s="32"/>
      <c r="AG278" s="32"/>
    </row>
    <row r="279" spans="1:33" x14ac:dyDescent="0.25">
      <c r="A279" s="18"/>
      <c r="B279" s="19"/>
      <c r="C279" s="18"/>
      <c r="D279" s="18"/>
      <c r="E279" s="18"/>
      <c r="F279" s="49"/>
      <c r="G279" s="4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2"/>
      <c r="P279" s="32"/>
      <c r="Q279" s="32"/>
      <c r="R279" s="32"/>
      <c r="S279" s="32"/>
      <c r="T279" s="32"/>
      <c r="U279" s="32"/>
      <c r="V279" s="32"/>
      <c r="W279" s="32"/>
      <c r="X279" s="32"/>
      <c r="Y279" s="32"/>
      <c r="Z279" s="32"/>
      <c r="AA279" s="32"/>
      <c r="AB279" s="32"/>
      <c r="AC279" s="32"/>
      <c r="AD279" s="32"/>
      <c r="AE279" s="32"/>
      <c r="AF279" s="32"/>
      <c r="AG279" s="32"/>
    </row>
    <row r="280" spans="1:33" x14ac:dyDescent="0.25">
      <c r="A280" s="18"/>
      <c r="B280" s="19"/>
      <c r="C280" s="18"/>
      <c r="D280" s="18"/>
      <c r="E280" s="18"/>
      <c r="F280" s="49"/>
      <c r="G280" s="4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x14ac:dyDescent="0.25">
      <c r="A281" s="18"/>
      <c r="B281" s="19"/>
      <c r="C281" s="18"/>
      <c r="D281" s="18"/>
      <c r="E281" s="18"/>
      <c r="F281" s="49"/>
      <c r="G281" s="4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x14ac:dyDescent="0.25">
      <c r="A282" s="18"/>
      <c r="B282" s="19"/>
      <c r="C282" s="18"/>
      <c r="D282" s="18"/>
      <c r="E282" s="18"/>
      <c r="F282" s="49"/>
      <c r="G282" s="4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x14ac:dyDescent="0.25">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x14ac:dyDescent="0.25">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x14ac:dyDescent="0.25">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x14ac:dyDescent="0.25">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x14ac:dyDescent="0.25">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x14ac:dyDescent="0.25">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x14ac:dyDescent="0.25">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x14ac:dyDescent="0.25">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x14ac:dyDescent="0.25">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x14ac:dyDescent="0.25">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x14ac:dyDescent="0.25">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x14ac:dyDescent="0.25">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x14ac:dyDescent="0.25">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x14ac:dyDescent="0.25">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x14ac:dyDescent="0.25">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x14ac:dyDescent="0.25">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x14ac:dyDescent="0.25">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x14ac:dyDescent="0.25">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x14ac:dyDescent="0.25">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x14ac:dyDescent="0.25">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x14ac:dyDescent="0.25">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x14ac:dyDescent="0.25">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x14ac:dyDescent="0.25">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x14ac:dyDescent="0.25">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x14ac:dyDescent="0.25">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x14ac:dyDescent="0.25">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x14ac:dyDescent="0.25">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x14ac:dyDescent="0.25">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x14ac:dyDescent="0.25">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x14ac:dyDescent="0.25">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x14ac:dyDescent="0.25">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x14ac:dyDescent="0.25">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x14ac:dyDescent="0.25">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x14ac:dyDescent="0.25">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x14ac:dyDescent="0.25">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x14ac:dyDescent="0.25">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x14ac:dyDescent="0.25">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x14ac:dyDescent="0.25">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x14ac:dyDescent="0.25">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x14ac:dyDescent="0.25">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x14ac:dyDescent="0.25">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x14ac:dyDescent="0.25">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x14ac:dyDescent="0.25">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x14ac:dyDescent="0.25">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x14ac:dyDescent="0.25">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x14ac:dyDescent="0.25">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x14ac:dyDescent="0.25">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x14ac:dyDescent="0.25">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x14ac:dyDescent="0.25">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x14ac:dyDescent="0.25">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x14ac:dyDescent="0.25">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x14ac:dyDescent="0.25">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x14ac:dyDescent="0.25">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x14ac:dyDescent="0.25">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x14ac:dyDescent="0.25">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x14ac:dyDescent="0.25">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x14ac:dyDescent="0.25">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x14ac:dyDescent="0.25">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x14ac:dyDescent="0.25">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x14ac:dyDescent="0.25">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x14ac:dyDescent="0.25">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x14ac:dyDescent="0.25">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x14ac:dyDescent="0.25">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x14ac:dyDescent="0.25">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x14ac:dyDescent="0.25">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x14ac:dyDescent="0.25">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x14ac:dyDescent="0.25">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x14ac:dyDescent="0.25">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x14ac:dyDescent="0.25">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x14ac:dyDescent="0.25">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x14ac:dyDescent="0.25">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x14ac:dyDescent="0.25">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x14ac:dyDescent="0.25">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x14ac:dyDescent="0.25">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x14ac:dyDescent="0.25">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x14ac:dyDescent="0.25">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x14ac:dyDescent="0.25">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x14ac:dyDescent="0.25">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x14ac:dyDescent="0.25">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x14ac:dyDescent="0.25">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x14ac:dyDescent="0.25">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x14ac:dyDescent="0.25">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x14ac:dyDescent="0.25">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x14ac:dyDescent="0.25">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x14ac:dyDescent="0.25">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x14ac:dyDescent="0.25">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x14ac:dyDescent="0.25">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x14ac:dyDescent="0.25">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x14ac:dyDescent="0.25">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x14ac:dyDescent="0.25">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x14ac:dyDescent="0.25">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x14ac:dyDescent="0.25">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x14ac:dyDescent="0.25">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x14ac:dyDescent="0.25">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x14ac:dyDescent="0.25">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x14ac:dyDescent="0.25">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x14ac:dyDescent="0.25">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x14ac:dyDescent="0.25">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x14ac:dyDescent="0.25">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x14ac:dyDescent="0.25">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x14ac:dyDescent="0.25">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x14ac:dyDescent="0.25">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x14ac:dyDescent="0.25">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x14ac:dyDescent="0.25">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x14ac:dyDescent="0.25">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x14ac:dyDescent="0.25">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x14ac:dyDescent="0.25">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x14ac:dyDescent="0.25">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x14ac:dyDescent="0.25">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x14ac:dyDescent="0.25">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x14ac:dyDescent="0.25">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x14ac:dyDescent="0.25">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x14ac:dyDescent="0.25">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x14ac:dyDescent="0.25">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x14ac:dyDescent="0.25">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x14ac:dyDescent="0.25">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x14ac:dyDescent="0.25">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x14ac:dyDescent="0.25">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x14ac:dyDescent="0.25">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x14ac:dyDescent="0.25">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x14ac:dyDescent="0.25">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x14ac:dyDescent="0.25">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x14ac:dyDescent="0.25">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x14ac:dyDescent="0.25">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x14ac:dyDescent="0.25">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x14ac:dyDescent="0.25">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x14ac:dyDescent="0.25">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x14ac:dyDescent="0.25">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x14ac:dyDescent="0.25">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x14ac:dyDescent="0.25">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x14ac:dyDescent="0.25">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x14ac:dyDescent="0.25">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x14ac:dyDescent="0.25">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x14ac:dyDescent="0.25">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x14ac:dyDescent="0.25">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x14ac:dyDescent="0.25">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x14ac:dyDescent="0.25">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x14ac:dyDescent="0.25">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x14ac:dyDescent="0.25">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x14ac:dyDescent="0.25">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x14ac:dyDescent="0.25">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x14ac:dyDescent="0.25">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x14ac:dyDescent="0.25">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x14ac:dyDescent="0.25">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x14ac:dyDescent="0.25">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x14ac:dyDescent="0.25">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x14ac:dyDescent="0.25">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x14ac:dyDescent="0.25">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x14ac:dyDescent="0.25">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x14ac:dyDescent="0.25">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x14ac:dyDescent="0.25">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x14ac:dyDescent="0.25">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x14ac:dyDescent="0.25">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x14ac:dyDescent="0.25">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x14ac:dyDescent="0.25">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x14ac:dyDescent="0.25">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x14ac:dyDescent="0.25">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x14ac:dyDescent="0.25">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x14ac:dyDescent="0.25">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x14ac:dyDescent="0.25">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x14ac:dyDescent="0.25">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x14ac:dyDescent="0.25">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x14ac:dyDescent="0.25">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x14ac:dyDescent="0.25">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x14ac:dyDescent="0.25">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x14ac:dyDescent="0.25">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x14ac:dyDescent="0.25">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x14ac:dyDescent="0.25">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x14ac:dyDescent="0.25">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x14ac:dyDescent="0.25">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x14ac:dyDescent="0.25">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x14ac:dyDescent="0.25">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x14ac:dyDescent="0.25">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x14ac:dyDescent="0.25">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x14ac:dyDescent="0.25">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x14ac:dyDescent="0.25">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x14ac:dyDescent="0.25">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x14ac:dyDescent="0.25">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x14ac:dyDescent="0.25">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x14ac:dyDescent="0.25">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x14ac:dyDescent="0.25">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x14ac:dyDescent="0.25">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x14ac:dyDescent="0.25">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x14ac:dyDescent="0.25">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x14ac:dyDescent="0.25">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x14ac:dyDescent="0.25">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x14ac:dyDescent="0.25">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x14ac:dyDescent="0.25">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x14ac:dyDescent="0.25">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x14ac:dyDescent="0.25">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x14ac:dyDescent="0.25">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x14ac:dyDescent="0.25">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x14ac:dyDescent="0.25">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x14ac:dyDescent="0.25">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x14ac:dyDescent="0.25">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x14ac:dyDescent="0.25">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x14ac:dyDescent="0.25">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x14ac:dyDescent="0.25">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x14ac:dyDescent="0.25">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x14ac:dyDescent="0.25">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x14ac:dyDescent="0.25">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x14ac:dyDescent="0.25">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x14ac:dyDescent="0.25">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x14ac:dyDescent="0.25">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x14ac:dyDescent="0.25">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x14ac:dyDescent="0.25">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x14ac:dyDescent="0.25">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x14ac:dyDescent="0.25">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x14ac:dyDescent="0.25">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x14ac:dyDescent="0.25">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x14ac:dyDescent="0.25">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x14ac:dyDescent="0.25">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x14ac:dyDescent="0.25">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x14ac:dyDescent="0.25">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x14ac:dyDescent="0.25">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x14ac:dyDescent="0.25">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x14ac:dyDescent="0.25">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x14ac:dyDescent="0.25">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x14ac:dyDescent="0.25">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x14ac:dyDescent="0.25">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x14ac:dyDescent="0.25">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x14ac:dyDescent="0.25">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x14ac:dyDescent="0.25">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x14ac:dyDescent="0.25">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x14ac:dyDescent="0.25">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x14ac:dyDescent="0.25">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x14ac:dyDescent="0.25">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x14ac:dyDescent="0.25">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x14ac:dyDescent="0.25">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x14ac:dyDescent="0.25">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x14ac:dyDescent="0.25">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x14ac:dyDescent="0.25">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x14ac:dyDescent="0.25">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x14ac:dyDescent="0.25">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x14ac:dyDescent="0.25">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x14ac:dyDescent="0.25">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x14ac:dyDescent="0.25">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x14ac:dyDescent="0.25">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x14ac:dyDescent="0.25">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x14ac:dyDescent="0.25">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x14ac:dyDescent="0.25">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x14ac:dyDescent="0.25">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x14ac:dyDescent="0.25">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x14ac:dyDescent="0.25">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x14ac:dyDescent="0.25">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x14ac:dyDescent="0.25">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x14ac:dyDescent="0.25">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x14ac:dyDescent="0.25">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x14ac:dyDescent="0.25">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x14ac:dyDescent="0.25">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x14ac:dyDescent="0.25">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x14ac:dyDescent="0.25">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x14ac:dyDescent="0.25">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x14ac:dyDescent="0.25">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x14ac:dyDescent="0.25">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x14ac:dyDescent="0.25">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x14ac:dyDescent="0.25">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x14ac:dyDescent="0.25">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x14ac:dyDescent="0.25">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x14ac:dyDescent="0.25">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x14ac:dyDescent="0.25">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x14ac:dyDescent="0.25">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x14ac:dyDescent="0.25">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x14ac:dyDescent="0.25">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x14ac:dyDescent="0.25">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x14ac:dyDescent="0.25">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x14ac:dyDescent="0.25">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x14ac:dyDescent="0.25">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x14ac:dyDescent="0.25">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x14ac:dyDescent="0.25">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x14ac:dyDescent="0.25">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x14ac:dyDescent="0.25">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x14ac:dyDescent="0.25">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x14ac:dyDescent="0.25">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x14ac:dyDescent="0.25">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x14ac:dyDescent="0.25">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x14ac:dyDescent="0.25">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x14ac:dyDescent="0.25">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x14ac:dyDescent="0.25">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x14ac:dyDescent="0.25">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x14ac:dyDescent="0.25">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x14ac:dyDescent="0.25">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x14ac:dyDescent="0.25">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x14ac:dyDescent="0.25">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x14ac:dyDescent="0.25">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x14ac:dyDescent="0.25">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x14ac:dyDescent="0.25">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x14ac:dyDescent="0.25">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x14ac:dyDescent="0.25">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x14ac:dyDescent="0.25">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x14ac:dyDescent="0.25">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x14ac:dyDescent="0.25">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x14ac:dyDescent="0.25">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x14ac:dyDescent="0.25">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x14ac:dyDescent="0.25">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x14ac:dyDescent="0.25">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x14ac:dyDescent="0.25">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x14ac:dyDescent="0.25">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x14ac:dyDescent="0.25">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x14ac:dyDescent="0.25">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x14ac:dyDescent="0.25">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x14ac:dyDescent="0.25">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x14ac:dyDescent="0.25">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x14ac:dyDescent="0.25">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x14ac:dyDescent="0.25">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x14ac:dyDescent="0.25">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x14ac:dyDescent="0.25">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x14ac:dyDescent="0.25">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x14ac:dyDescent="0.25">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x14ac:dyDescent="0.25">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x14ac:dyDescent="0.25">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x14ac:dyDescent="0.25">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x14ac:dyDescent="0.25">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x14ac:dyDescent="0.25">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x14ac:dyDescent="0.25">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x14ac:dyDescent="0.25">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x14ac:dyDescent="0.25">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x14ac:dyDescent="0.25">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x14ac:dyDescent="0.25">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x14ac:dyDescent="0.25">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x14ac:dyDescent="0.25">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x14ac:dyDescent="0.25">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x14ac:dyDescent="0.25">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x14ac:dyDescent="0.25">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x14ac:dyDescent="0.25">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x14ac:dyDescent="0.25">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x14ac:dyDescent="0.25">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x14ac:dyDescent="0.25">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x14ac:dyDescent="0.25">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x14ac:dyDescent="0.25">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x14ac:dyDescent="0.25">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x14ac:dyDescent="0.25">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x14ac:dyDescent="0.25">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x14ac:dyDescent="0.25">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x14ac:dyDescent="0.25">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x14ac:dyDescent="0.25">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x14ac:dyDescent="0.25">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x14ac:dyDescent="0.25">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x14ac:dyDescent="0.25">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x14ac:dyDescent="0.25">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x14ac:dyDescent="0.25">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x14ac:dyDescent="0.25">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x14ac:dyDescent="0.25">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x14ac:dyDescent="0.25">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x14ac:dyDescent="0.25">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x14ac:dyDescent="0.25">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x14ac:dyDescent="0.25">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x14ac:dyDescent="0.25">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x14ac:dyDescent="0.25">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x14ac:dyDescent="0.25">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x14ac:dyDescent="0.25">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x14ac:dyDescent="0.25">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x14ac:dyDescent="0.25">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x14ac:dyDescent="0.25">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x14ac:dyDescent="0.25">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x14ac:dyDescent="0.25">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x14ac:dyDescent="0.25">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x14ac:dyDescent="0.25">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x14ac:dyDescent="0.25">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x14ac:dyDescent="0.25">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x14ac:dyDescent="0.25">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x14ac:dyDescent="0.25">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x14ac:dyDescent="0.25">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x14ac:dyDescent="0.25">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x14ac:dyDescent="0.25">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x14ac:dyDescent="0.25">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x14ac:dyDescent="0.25">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x14ac:dyDescent="0.25">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x14ac:dyDescent="0.25">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x14ac:dyDescent="0.25">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x14ac:dyDescent="0.25">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x14ac:dyDescent="0.25">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x14ac:dyDescent="0.25">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x14ac:dyDescent="0.25">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x14ac:dyDescent="0.25">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x14ac:dyDescent="0.25">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x14ac:dyDescent="0.25">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x14ac:dyDescent="0.25">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x14ac:dyDescent="0.25">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x14ac:dyDescent="0.25">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x14ac:dyDescent="0.25">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x14ac:dyDescent="0.25">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x14ac:dyDescent="0.25">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x14ac:dyDescent="0.25">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x14ac:dyDescent="0.25">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x14ac:dyDescent="0.25">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x14ac:dyDescent="0.25">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x14ac:dyDescent="0.25">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x14ac:dyDescent="0.25">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x14ac:dyDescent="0.25">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x14ac:dyDescent="0.25">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x14ac:dyDescent="0.25">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x14ac:dyDescent="0.25">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x14ac:dyDescent="0.25">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x14ac:dyDescent="0.25">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x14ac:dyDescent="0.25">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x14ac:dyDescent="0.25">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x14ac:dyDescent="0.25">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x14ac:dyDescent="0.25">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x14ac:dyDescent="0.25">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x14ac:dyDescent="0.25">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x14ac:dyDescent="0.25">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x14ac:dyDescent="0.25">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x14ac:dyDescent="0.25">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x14ac:dyDescent="0.25">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x14ac:dyDescent="0.25">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x14ac:dyDescent="0.25">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x14ac:dyDescent="0.25">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x14ac:dyDescent="0.25">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x14ac:dyDescent="0.25">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x14ac:dyDescent="0.25">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x14ac:dyDescent="0.25">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x14ac:dyDescent="0.25">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x14ac:dyDescent="0.25">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x14ac:dyDescent="0.25">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x14ac:dyDescent="0.25">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x14ac:dyDescent="0.25">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x14ac:dyDescent="0.25">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x14ac:dyDescent="0.25">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x14ac:dyDescent="0.25">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x14ac:dyDescent="0.25">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x14ac:dyDescent="0.25">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x14ac:dyDescent="0.25">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x14ac:dyDescent="0.25">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x14ac:dyDescent="0.25">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x14ac:dyDescent="0.25">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x14ac:dyDescent="0.25">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x14ac:dyDescent="0.25">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x14ac:dyDescent="0.25">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x14ac:dyDescent="0.25">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x14ac:dyDescent="0.25">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x14ac:dyDescent="0.25">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x14ac:dyDescent="0.25">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x14ac:dyDescent="0.25">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x14ac:dyDescent="0.25">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x14ac:dyDescent="0.25">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x14ac:dyDescent="0.25">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x14ac:dyDescent="0.25">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x14ac:dyDescent="0.25">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x14ac:dyDescent="0.25">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x14ac:dyDescent="0.25">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x14ac:dyDescent="0.25">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x14ac:dyDescent="0.25">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x14ac:dyDescent="0.25">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x14ac:dyDescent="0.25">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x14ac:dyDescent="0.25">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x14ac:dyDescent="0.25">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x14ac:dyDescent="0.25">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x14ac:dyDescent="0.25">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x14ac:dyDescent="0.25">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x14ac:dyDescent="0.25">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x14ac:dyDescent="0.25">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x14ac:dyDescent="0.25">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x14ac:dyDescent="0.25">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x14ac:dyDescent="0.25">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x14ac:dyDescent="0.25">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x14ac:dyDescent="0.25">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x14ac:dyDescent="0.25">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x14ac:dyDescent="0.25">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x14ac:dyDescent="0.25">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x14ac:dyDescent="0.25">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x14ac:dyDescent="0.25">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x14ac:dyDescent="0.25">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x14ac:dyDescent="0.25">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x14ac:dyDescent="0.25">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x14ac:dyDescent="0.25">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x14ac:dyDescent="0.25">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x14ac:dyDescent="0.25">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x14ac:dyDescent="0.25">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x14ac:dyDescent="0.25">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x14ac:dyDescent="0.25">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x14ac:dyDescent="0.25">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x14ac:dyDescent="0.25">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x14ac:dyDescent="0.25">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x14ac:dyDescent="0.25">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x14ac:dyDescent="0.25">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x14ac:dyDescent="0.25">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x14ac:dyDescent="0.25">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x14ac:dyDescent="0.25">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x14ac:dyDescent="0.25">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x14ac:dyDescent="0.25">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x14ac:dyDescent="0.25">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x14ac:dyDescent="0.25">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x14ac:dyDescent="0.25">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x14ac:dyDescent="0.25">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x14ac:dyDescent="0.25">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x14ac:dyDescent="0.25">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x14ac:dyDescent="0.25">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x14ac:dyDescent="0.25">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x14ac:dyDescent="0.25">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x14ac:dyDescent="0.25">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x14ac:dyDescent="0.25">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x14ac:dyDescent="0.25">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x14ac:dyDescent="0.25">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x14ac:dyDescent="0.25">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x14ac:dyDescent="0.25">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x14ac:dyDescent="0.25">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x14ac:dyDescent="0.25">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x14ac:dyDescent="0.25">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x14ac:dyDescent="0.25">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x14ac:dyDescent="0.25">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x14ac:dyDescent="0.25">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x14ac:dyDescent="0.25">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x14ac:dyDescent="0.25">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x14ac:dyDescent="0.25">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x14ac:dyDescent="0.25">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x14ac:dyDescent="0.25">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x14ac:dyDescent="0.25">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x14ac:dyDescent="0.25">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x14ac:dyDescent="0.25">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x14ac:dyDescent="0.25">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x14ac:dyDescent="0.25">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x14ac:dyDescent="0.25">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x14ac:dyDescent="0.25">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x14ac:dyDescent="0.25">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x14ac:dyDescent="0.25">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x14ac:dyDescent="0.25">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x14ac:dyDescent="0.25">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x14ac:dyDescent="0.25">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x14ac:dyDescent="0.25">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x14ac:dyDescent="0.25">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x14ac:dyDescent="0.25">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x14ac:dyDescent="0.25">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x14ac:dyDescent="0.25">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x14ac:dyDescent="0.25">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x14ac:dyDescent="0.25">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x14ac:dyDescent="0.25">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x14ac:dyDescent="0.25">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x14ac:dyDescent="0.25">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x14ac:dyDescent="0.25">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x14ac:dyDescent="0.25">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x14ac:dyDescent="0.25">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x14ac:dyDescent="0.25">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x14ac:dyDescent="0.25">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x14ac:dyDescent="0.25">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x14ac:dyDescent="0.25">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x14ac:dyDescent="0.25">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x14ac:dyDescent="0.25">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x14ac:dyDescent="0.25">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x14ac:dyDescent="0.25">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x14ac:dyDescent="0.25">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x14ac:dyDescent="0.25">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x14ac:dyDescent="0.25">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x14ac:dyDescent="0.25">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x14ac:dyDescent="0.25">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x14ac:dyDescent="0.25">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x14ac:dyDescent="0.25">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x14ac:dyDescent="0.25">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x14ac:dyDescent="0.25">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x14ac:dyDescent="0.25">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x14ac:dyDescent="0.25">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x14ac:dyDescent="0.25">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x14ac:dyDescent="0.25">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x14ac:dyDescent="0.25">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x14ac:dyDescent="0.25">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x14ac:dyDescent="0.25">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x14ac:dyDescent="0.25">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x14ac:dyDescent="0.25">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x14ac:dyDescent="0.25">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x14ac:dyDescent="0.25">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x14ac:dyDescent="0.25">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x14ac:dyDescent="0.25">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x14ac:dyDescent="0.25">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x14ac:dyDescent="0.25">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x14ac:dyDescent="0.25">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x14ac:dyDescent="0.25">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x14ac:dyDescent="0.25">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x14ac:dyDescent="0.25">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x14ac:dyDescent="0.25">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x14ac:dyDescent="0.25">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x14ac:dyDescent="0.25">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x14ac:dyDescent="0.25">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x14ac:dyDescent="0.25">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x14ac:dyDescent="0.25">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x14ac:dyDescent="0.25">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x14ac:dyDescent="0.25">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x14ac:dyDescent="0.25">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x14ac:dyDescent="0.25">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x14ac:dyDescent="0.25">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x14ac:dyDescent="0.25">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x14ac:dyDescent="0.25">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x14ac:dyDescent="0.25">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x14ac:dyDescent="0.25">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x14ac:dyDescent="0.25">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x14ac:dyDescent="0.25">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x14ac:dyDescent="0.25">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x14ac:dyDescent="0.25">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x14ac:dyDescent="0.25">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x14ac:dyDescent="0.25">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x14ac:dyDescent="0.25">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x14ac:dyDescent="0.25">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x14ac:dyDescent="0.25">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x14ac:dyDescent="0.25">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x14ac:dyDescent="0.25">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x14ac:dyDescent="0.25">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x14ac:dyDescent="0.25">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x14ac:dyDescent="0.25">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x14ac:dyDescent="0.25">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x14ac:dyDescent="0.25">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x14ac:dyDescent="0.25">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x14ac:dyDescent="0.25">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x14ac:dyDescent="0.25">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x14ac:dyDescent="0.25">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x14ac:dyDescent="0.25">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x14ac:dyDescent="0.25">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x14ac:dyDescent="0.25">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x14ac:dyDescent="0.25">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x14ac:dyDescent="0.25">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x14ac:dyDescent="0.25">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x14ac:dyDescent="0.25">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x14ac:dyDescent="0.25">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x14ac:dyDescent="0.25">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x14ac:dyDescent="0.25">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x14ac:dyDescent="0.25">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x14ac:dyDescent="0.25">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x14ac:dyDescent="0.25">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x14ac:dyDescent="0.25">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x14ac:dyDescent="0.25">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x14ac:dyDescent="0.25">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x14ac:dyDescent="0.25">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x14ac:dyDescent="0.25">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x14ac:dyDescent="0.25">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x14ac:dyDescent="0.25">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x14ac:dyDescent="0.25">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x14ac:dyDescent="0.25">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x14ac:dyDescent="0.25">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x14ac:dyDescent="0.25">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x14ac:dyDescent="0.25">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x14ac:dyDescent="0.25">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x14ac:dyDescent="0.25">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x14ac:dyDescent="0.25">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x14ac:dyDescent="0.25">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x14ac:dyDescent="0.25">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x14ac:dyDescent="0.25">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x14ac:dyDescent="0.25">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x14ac:dyDescent="0.25">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x14ac:dyDescent="0.25">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x14ac:dyDescent="0.25">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x14ac:dyDescent="0.25">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x14ac:dyDescent="0.25">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x14ac:dyDescent="0.25">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x14ac:dyDescent="0.25">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x14ac:dyDescent="0.25">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x14ac:dyDescent="0.25">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x14ac:dyDescent="0.25">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x14ac:dyDescent="0.25">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x14ac:dyDescent="0.25">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x14ac:dyDescent="0.25">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x14ac:dyDescent="0.25">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x14ac:dyDescent="0.25">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x14ac:dyDescent="0.25">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x14ac:dyDescent="0.25">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x14ac:dyDescent="0.25">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x14ac:dyDescent="0.25">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x14ac:dyDescent="0.25">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x14ac:dyDescent="0.25">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x14ac:dyDescent="0.25">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x14ac:dyDescent="0.25">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x14ac:dyDescent="0.25">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x14ac:dyDescent="0.25">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x14ac:dyDescent="0.25">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x14ac:dyDescent="0.25">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x14ac:dyDescent="0.25">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x14ac:dyDescent="0.25">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x14ac:dyDescent="0.25">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x14ac:dyDescent="0.25">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x14ac:dyDescent="0.25">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x14ac:dyDescent="0.25">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x14ac:dyDescent="0.25">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x14ac:dyDescent="0.25">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x14ac:dyDescent="0.25">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x14ac:dyDescent="0.25">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x14ac:dyDescent="0.25">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x14ac:dyDescent="0.25">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x14ac:dyDescent="0.25">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x14ac:dyDescent="0.25">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x14ac:dyDescent="0.25">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x14ac:dyDescent="0.25">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x14ac:dyDescent="0.25">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x14ac:dyDescent="0.25">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x14ac:dyDescent="0.25">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x14ac:dyDescent="0.25">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x14ac:dyDescent="0.25">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x14ac:dyDescent="0.25">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x14ac:dyDescent="0.25">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x14ac:dyDescent="0.25">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x14ac:dyDescent="0.25">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x14ac:dyDescent="0.25">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x14ac:dyDescent="0.25">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x14ac:dyDescent="0.25">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x14ac:dyDescent="0.25">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x14ac:dyDescent="0.25">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x14ac:dyDescent="0.25">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x14ac:dyDescent="0.25">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x14ac:dyDescent="0.25">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x14ac:dyDescent="0.25">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x14ac:dyDescent="0.25">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x14ac:dyDescent="0.25">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x14ac:dyDescent="0.25">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x14ac:dyDescent="0.25">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x14ac:dyDescent="0.25">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x14ac:dyDescent="0.25">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x14ac:dyDescent="0.25">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x14ac:dyDescent="0.25">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x14ac:dyDescent="0.25">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x14ac:dyDescent="0.25">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x14ac:dyDescent="0.25">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x14ac:dyDescent="0.25">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x14ac:dyDescent="0.25">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x14ac:dyDescent="0.25">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x14ac:dyDescent="0.25">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x14ac:dyDescent="0.25">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x14ac:dyDescent="0.25">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x14ac:dyDescent="0.25">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x14ac:dyDescent="0.25">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x14ac:dyDescent="0.25">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x14ac:dyDescent="0.25">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x14ac:dyDescent="0.25">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x14ac:dyDescent="0.25">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x14ac:dyDescent="0.25">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x14ac:dyDescent="0.25">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x14ac:dyDescent="0.25">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sheetData>
  <sheetProtection autoFilter="0"/>
  <conditionalFormatting sqref="B5:C1004 F5:G1004">
    <cfRule type="expression" dxfId="55"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43" id="{EFA3CBD0-D1BE-4C85-8219-6E3201611DA3}">
            <xm:f>OR(AND($J5=Tabelid!$L$1,$K5=""),AND($J5&lt;&gt;Tabelid!$L$1,$K5&lt;&gt;""))</xm:f>
            <x14:dxf>
              <fill>
                <patternFill>
                  <bgColor rgb="FFFF0000"/>
                </patternFill>
              </fill>
            </x14:dxf>
          </x14:cfRule>
          <xm:sqref>K5 K9 K11 K22:K1004</xm:sqref>
        </x14:conditionalFormatting>
        <x14:conditionalFormatting xmlns:xm="http://schemas.microsoft.com/office/excel/2006/main">
          <x14:cfRule type="expression" priority="63" id="{0B0F378A-590D-4ACF-90DF-93F654AF4588}">
            <xm:f>AND(ISERROR(MATCH(K5,'Lepingu lisa'!$AW$3:$AW$21,0)),NOT(K5=""))</xm:f>
            <x14:dxf>
              <fill>
                <patternFill>
                  <bgColor rgb="FFFF0000"/>
                </patternFill>
              </fill>
            </x14:dxf>
          </x14:cfRule>
          <xm:sqref>K5 K9 K11 K22:K1004</xm:sqref>
        </x14:conditionalFormatting>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0" id="{FAF30C69-F57D-4F50-A850-31B0DB5BE807}">
            <xm:f>OR(AND($J6=Tabelid!$L$1,$K6=""),AND($J6&lt;&gt;Tabelid!$L$1,$K6&lt;&gt;""))</xm:f>
            <x14:dxf>
              <fill>
                <patternFill>
                  <bgColor rgb="FFFF0000"/>
                </patternFill>
              </fill>
            </x14:dxf>
          </x14:cfRule>
          <xm:sqref>K6</xm:sqref>
        </x14:conditionalFormatting>
        <x14:conditionalFormatting xmlns:xm="http://schemas.microsoft.com/office/excel/2006/main">
          <x14:cfRule type="expression" priority="42" id="{FE6A17E9-5176-4B41-907B-3A2E7E00A674}">
            <xm:f>AND(ISERROR(MATCH(K6,'Lepingu lisa'!$AW$3:$AW$21,0)),NOT(K6=""))</xm:f>
            <x14:dxf>
              <fill>
                <patternFill>
                  <bgColor rgb="FFFF0000"/>
                </patternFill>
              </fill>
            </x14:dxf>
          </x14:cfRule>
          <xm:sqref>K6</xm:sqref>
        </x14:conditionalFormatting>
        <x14:conditionalFormatting xmlns:xm="http://schemas.microsoft.com/office/excel/2006/main">
          <x14:cfRule type="expression" priority="37" id="{AC95654D-4227-40A9-9D40-15BE9D0605AB}">
            <xm:f>OR(AND($J7=Tabelid!$L$1,$K7=""),AND($J7&lt;&gt;Tabelid!$L$1,$K7&lt;&gt;""))</xm:f>
            <x14:dxf>
              <fill>
                <patternFill>
                  <bgColor rgb="FFFF0000"/>
                </patternFill>
              </fill>
            </x14:dxf>
          </x14:cfRule>
          <xm:sqref>K7</xm:sqref>
        </x14:conditionalFormatting>
        <x14:conditionalFormatting xmlns:xm="http://schemas.microsoft.com/office/excel/2006/main">
          <x14:cfRule type="expression" priority="39" id="{FC85E4BE-598A-477A-8C5D-B1E483D792FD}">
            <xm:f>AND(ISERROR(MATCH(K7,'Lepingu lisa'!$AW$3:$AW$21,0)),NOT(K7=""))</xm:f>
            <x14:dxf>
              <fill>
                <patternFill>
                  <bgColor rgb="FFFF0000"/>
                </patternFill>
              </fill>
            </x14:dxf>
          </x14:cfRule>
          <xm:sqref>K7</xm:sqref>
        </x14:conditionalFormatting>
        <x14:conditionalFormatting xmlns:xm="http://schemas.microsoft.com/office/excel/2006/main">
          <x14:cfRule type="expression" priority="34" id="{9D558F8C-9D02-42DF-A396-01EF1B14E530}">
            <xm:f>OR(AND($J8=Tabelid!$L$1,$K8=""),AND($J8&lt;&gt;Tabelid!$L$1,$K8&lt;&gt;""))</xm:f>
            <x14:dxf>
              <fill>
                <patternFill>
                  <bgColor rgb="FFFF0000"/>
                </patternFill>
              </fill>
            </x14:dxf>
          </x14:cfRule>
          <xm:sqref>K8</xm:sqref>
        </x14:conditionalFormatting>
        <x14:conditionalFormatting xmlns:xm="http://schemas.microsoft.com/office/excel/2006/main">
          <x14:cfRule type="expression" priority="36" id="{6452E41C-84BA-4D43-8518-48BA06C3D8CB}">
            <xm:f>AND(ISERROR(MATCH(K8,'Lepingu lisa'!$AW$3:$AW$21,0)),NOT(K8=""))</xm:f>
            <x14:dxf>
              <fill>
                <patternFill>
                  <bgColor rgb="FFFF0000"/>
                </patternFill>
              </fill>
            </x14:dxf>
          </x14:cfRule>
          <xm:sqref>K8</xm:sqref>
        </x14:conditionalFormatting>
        <x14:conditionalFormatting xmlns:xm="http://schemas.microsoft.com/office/excel/2006/main">
          <x14:cfRule type="expression" priority="31" id="{A5664B21-93A8-4BE1-92A0-67B8A19B30BF}">
            <xm:f>OR(AND($J10=Tabelid!$L$1,$K10=""),AND($J10&lt;&gt;Tabelid!$L$1,$K10&lt;&gt;""))</xm:f>
            <x14:dxf>
              <fill>
                <patternFill>
                  <bgColor rgb="FFFF0000"/>
                </patternFill>
              </fill>
            </x14:dxf>
          </x14:cfRule>
          <xm:sqref>K10</xm:sqref>
        </x14:conditionalFormatting>
        <x14:conditionalFormatting xmlns:xm="http://schemas.microsoft.com/office/excel/2006/main">
          <x14:cfRule type="expression" priority="33" id="{3580D4C6-98FB-4FBB-A33D-DD35FE9ADF23}">
            <xm:f>AND(ISERROR(MATCH(K10,'Lepingu lisa'!$AW$3:$AW$21,0)),NOT(K10=""))</xm:f>
            <x14:dxf>
              <fill>
                <patternFill>
                  <bgColor rgb="FFFF0000"/>
                </patternFill>
              </fill>
            </x14:dxf>
          </x14:cfRule>
          <xm:sqref>K10</xm:sqref>
        </x14:conditionalFormatting>
        <x14:conditionalFormatting xmlns:xm="http://schemas.microsoft.com/office/excel/2006/main">
          <x14:cfRule type="expression" priority="28" id="{0A2D8DAB-F204-4A6C-BB29-9211B50974F2}">
            <xm:f>OR(AND($J12=Tabelid!$L$1,$K12=""),AND($J12&lt;&gt;Tabelid!$L$1,$K12&lt;&gt;""))</xm:f>
            <x14:dxf>
              <fill>
                <patternFill>
                  <bgColor rgb="FFFF0000"/>
                </patternFill>
              </fill>
            </x14:dxf>
          </x14:cfRule>
          <xm:sqref>K12</xm:sqref>
        </x14:conditionalFormatting>
        <x14:conditionalFormatting xmlns:xm="http://schemas.microsoft.com/office/excel/2006/main">
          <x14:cfRule type="expression" priority="30" id="{0604DE27-F3A6-4220-81A0-D0FA16329F1E}">
            <xm:f>AND(ISERROR(MATCH(K12,'Lepingu lisa'!$AW$3:$AW$21,0)),NOT(K12=""))</xm:f>
            <x14:dxf>
              <fill>
                <patternFill>
                  <bgColor rgb="FFFF0000"/>
                </patternFill>
              </fill>
            </x14:dxf>
          </x14:cfRule>
          <xm:sqref>K12</xm:sqref>
        </x14:conditionalFormatting>
        <x14:conditionalFormatting xmlns:xm="http://schemas.microsoft.com/office/excel/2006/main">
          <x14:cfRule type="expression" priority="25" id="{A532E5FA-3656-4EA7-83DC-FF6366EC8966}">
            <xm:f>OR(AND($J13=Tabelid!$L$1,$K13=""),AND($J13&lt;&gt;Tabelid!$L$1,$K13&lt;&gt;""))</xm:f>
            <x14:dxf>
              <fill>
                <patternFill>
                  <bgColor rgb="FFFF0000"/>
                </patternFill>
              </fill>
            </x14:dxf>
          </x14:cfRule>
          <xm:sqref>K13</xm:sqref>
        </x14:conditionalFormatting>
        <x14:conditionalFormatting xmlns:xm="http://schemas.microsoft.com/office/excel/2006/main">
          <x14:cfRule type="expression" priority="27" id="{AF4EC858-C556-4B65-A313-01FB0D6AFF5A}">
            <xm:f>AND(ISERROR(MATCH(K13,'Lepingu lisa'!$AW$3:$AW$21,0)),NOT(K13=""))</xm:f>
            <x14:dxf>
              <fill>
                <patternFill>
                  <bgColor rgb="FFFF0000"/>
                </patternFill>
              </fill>
            </x14:dxf>
          </x14:cfRule>
          <xm:sqref>K13</xm:sqref>
        </x14:conditionalFormatting>
        <x14:conditionalFormatting xmlns:xm="http://schemas.microsoft.com/office/excel/2006/main">
          <x14:cfRule type="expression" priority="22" id="{AA52E991-D14A-4270-AB86-51D465A5D2D0}">
            <xm:f>OR(AND($J14=Tabelid!$L$1,$K14=""),AND($J14&lt;&gt;Tabelid!$L$1,$K14&lt;&gt;""))</xm:f>
            <x14:dxf>
              <fill>
                <patternFill>
                  <bgColor rgb="FFFF0000"/>
                </patternFill>
              </fill>
            </x14:dxf>
          </x14:cfRule>
          <xm:sqref>K14</xm:sqref>
        </x14:conditionalFormatting>
        <x14:conditionalFormatting xmlns:xm="http://schemas.microsoft.com/office/excel/2006/main">
          <x14:cfRule type="expression" priority="24" id="{030A6979-2A72-43C1-9516-314850147B52}">
            <xm:f>AND(ISERROR(MATCH(K14,'Lepingu lisa'!$AW$3:$AW$21,0)),NOT(K14=""))</xm:f>
            <x14:dxf>
              <fill>
                <patternFill>
                  <bgColor rgb="FFFF0000"/>
                </patternFill>
              </fill>
            </x14:dxf>
          </x14:cfRule>
          <xm:sqref>K14</xm:sqref>
        </x14:conditionalFormatting>
        <x14:conditionalFormatting xmlns:xm="http://schemas.microsoft.com/office/excel/2006/main">
          <x14:cfRule type="expression" priority="19" id="{2F7899EE-9981-469C-95E2-1D7DDA0432FB}">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21" id="{EB62A9E4-DA3A-44AD-9D90-E2C11F08B47D}">
            <xm:f>AND(ISERROR(MATCH(K15,'Lepingu lisa'!$AW$3:$AW$21,0)),NOT(K15=""))</xm:f>
            <x14:dxf>
              <fill>
                <patternFill>
                  <bgColor rgb="FFFF0000"/>
                </patternFill>
              </fill>
            </x14:dxf>
          </x14:cfRule>
          <xm:sqref>K15</xm:sqref>
        </x14:conditionalFormatting>
        <x14:conditionalFormatting xmlns:xm="http://schemas.microsoft.com/office/excel/2006/main">
          <x14:cfRule type="expression" priority="16" id="{A54CFAB6-FD77-41FA-97EE-5C5A98DE5631}">
            <xm:f>OR(AND($J16=Tabelid!$L$1,$K16=""),AND($J16&lt;&gt;Tabelid!$L$1,$K16&lt;&gt;""))</xm:f>
            <x14:dxf>
              <fill>
                <patternFill>
                  <bgColor rgb="FFFF0000"/>
                </patternFill>
              </fill>
            </x14:dxf>
          </x14:cfRule>
          <xm:sqref>K16</xm:sqref>
        </x14:conditionalFormatting>
        <x14:conditionalFormatting xmlns:xm="http://schemas.microsoft.com/office/excel/2006/main">
          <x14:cfRule type="expression" priority="18" id="{D73A118C-8C38-48EC-BAA5-1AE85CDCFF00}">
            <xm:f>AND(ISERROR(MATCH(K16,'Lepingu lisa'!$AW$3:$AW$21,0)),NOT(K16=""))</xm:f>
            <x14:dxf>
              <fill>
                <patternFill>
                  <bgColor rgb="FFFF0000"/>
                </patternFill>
              </fill>
            </x14:dxf>
          </x14:cfRule>
          <xm:sqref>K16</xm:sqref>
        </x14:conditionalFormatting>
        <x14:conditionalFormatting xmlns:xm="http://schemas.microsoft.com/office/excel/2006/main">
          <x14:cfRule type="expression" priority="13" id="{2A68BB5B-CFF3-4DE5-82BA-E0FCD6A59B00}">
            <xm:f>OR(AND($J17=Tabelid!$L$1,$K17=""),AND($J17&lt;&gt;Tabelid!$L$1,$K17&lt;&gt;""))</xm:f>
            <x14:dxf>
              <fill>
                <patternFill>
                  <bgColor rgb="FFFF0000"/>
                </patternFill>
              </fill>
            </x14:dxf>
          </x14:cfRule>
          <xm:sqref>K17</xm:sqref>
        </x14:conditionalFormatting>
        <x14:conditionalFormatting xmlns:xm="http://schemas.microsoft.com/office/excel/2006/main">
          <x14:cfRule type="expression" priority="15" id="{4F308F27-5065-4FAE-8BC1-47A779246B5E}">
            <xm:f>AND(ISERROR(MATCH(K17,'Lepingu lisa'!$AW$3:$AW$21,0)),NOT(K17=""))</xm:f>
            <x14:dxf>
              <fill>
                <patternFill>
                  <bgColor rgb="FFFF0000"/>
                </patternFill>
              </fill>
            </x14:dxf>
          </x14:cfRule>
          <xm:sqref>K17</xm:sqref>
        </x14:conditionalFormatting>
        <x14:conditionalFormatting xmlns:xm="http://schemas.microsoft.com/office/excel/2006/main">
          <x14:cfRule type="expression" priority="10" id="{E5590D86-5BA2-4762-A8FB-B00A569EAF53}">
            <xm:f>OR(AND($J18=Tabelid!$L$1,$K18=""),AND($J18&lt;&gt;Tabelid!$L$1,$K18&lt;&gt;""))</xm:f>
            <x14:dxf>
              <fill>
                <patternFill>
                  <bgColor rgb="FFFF0000"/>
                </patternFill>
              </fill>
            </x14:dxf>
          </x14:cfRule>
          <xm:sqref>K18</xm:sqref>
        </x14:conditionalFormatting>
        <x14:conditionalFormatting xmlns:xm="http://schemas.microsoft.com/office/excel/2006/main">
          <x14:cfRule type="expression" priority="12" id="{3884C44D-FE66-4724-9C1E-6AA686D6398C}">
            <xm:f>AND(ISERROR(MATCH(K18,'Lepingu lisa'!$AW$3:$AW$21,0)),NOT(K18=""))</xm:f>
            <x14:dxf>
              <fill>
                <patternFill>
                  <bgColor rgb="FFFF0000"/>
                </patternFill>
              </fill>
            </x14:dxf>
          </x14:cfRule>
          <xm:sqref>K18</xm:sqref>
        </x14:conditionalFormatting>
        <x14:conditionalFormatting xmlns:xm="http://schemas.microsoft.com/office/excel/2006/main">
          <x14:cfRule type="expression" priority="7" id="{5BE747C8-79A8-42C8-A012-D432FCFEF1E1}">
            <xm:f>OR(AND($J19=Tabelid!$L$1,$K19=""),AND($J19&lt;&gt;Tabelid!$L$1,$K19&lt;&gt;""))</xm:f>
            <x14:dxf>
              <fill>
                <patternFill>
                  <bgColor rgb="FFFF0000"/>
                </patternFill>
              </fill>
            </x14:dxf>
          </x14:cfRule>
          <xm:sqref>K19</xm:sqref>
        </x14:conditionalFormatting>
        <x14:conditionalFormatting xmlns:xm="http://schemas.microsoft.com/office/excel/2006/main">
          <x14:cfRule type="expression" priority="9" id="{2D923B35-AF08-43FE-94B8-0017F2D49EC5}">
            <xm:f>AND(ISERROR(MATCH(K19,'Lepingu lisa'!$AW$3:$AW$21,0)),NOT(K19=""))</xm:f>
            <x14:dxf>
              <fill>
                <patternFill>
                  <bgColor rgb="FFFF0000"/>
                </patternFill>
              </fill>
            </x14:dxf>
          </x14:cfRule>
          <xm:sqref>K19</xm:sqref>
        </x14:conditionalFormatting>
        <x14:conditionalFormatting xmlns:xm="http://schemas.microsoft.com/office/excel/2006/main">
          <x14:cfRule type="expression" priority="4" id="{5222279E-345C-4029-AEF1-0337691D21E3}">
            <xm:f>OR(AND($J20=Tabelid!$L$1,$K20=""),AND($J20&lt;&gt;Tabelid!$L$1,$K20&lt;&gt;""))</xm:f>
            <x14:dxf>
              <fill>
                <patternFill>
                  <bgColor rgb="FFFF0000"/>
                </patternFill>
              </fill>
            </x14:dxf>
          </x14:cfRule>
          <xm:sqref>K20</xm:sqref>
        </x14:conditionalFormatting>
        <x14:conditionalFormatting xmlns:xm="http://schemas.microsoft.com/office/excel/2006/main">
          <x14:cfRule type="expression" priority="6" id="{A90444D7-C278-46F0-A4F6-B64F79810805}">
            <xm:f>AND(ISERROR(MATCH(K20,'Lepingu lisa'!$AW$3:$AW$21,0)),NOT(K20=""))</xm:f>
            <x14:dxf>
              <fill>
                <patternFill>
                  <bgColor rgb="FFFF0000"/>
                </patternFill>
              </fill>
            </x14:dxf>
          </x14:cfRule>
          <xm:sqref>K20</xm:sqref>
        </x14:conditionalFormatting>
        <x14:conditionalFormatting xmlns:xm="http://schemas.microsoft.com/office/excel/2006/main">
          <x14:cfRule type="expression" priority="1" id="{E387A0F7-7FD6-4006-B682-D7DE4C65996F}">
            <xm:f>OR(AND($J21=Tabelid!$L$1,$K21=""),AND($J21&lt;&gt;Tabelid!$L$1,$K21&lt;&gt;""))</xm:f>
            <x14:dxf>
              <fill>
                <patternFill>
                  <bgColor rgb="FFFF0000"/>
                </patternFill>
              </fill>
            </x14:dxf>
          </x14:cfRule>
          <xm:sqref>K21</xm:sqref>
        </x14:conditionalFormatting>
        <x14:conditionalFormatting xmlns:xm="http://schemas.microsoft.com/office/excel/2006/main">
          <x14:cfRule type="expression" priority="3" id="{6E25BFAF-7B6F-4672-964E-B797A2C1D75A}">
            <xm:f>AND(ISERROR(MATCH(K21,'Lepingu lisa'!$AW$3:$AW$21,0)),NOT(K21=""))</xm:f>
            <x14:dxf>
              <fill>
                <patternFill>
                  <bgColor rgb="FFFF0000"/>
                </patternFill>
              </fill>
            </x14:dxf>
          </x14:cfRule>
          <xm:sqref>K21</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5703125" style="1" customWidth="1"/>
    <col min="2" max="2" width="62.85546875" style="1" customWidth="1"/>
    <col min="3" max="3" width="34.5703125" bestFit="1" customWidth="1"/>
    <col min="4" max="4" width="74.5703125" bestFit="1" customWidth="1"/>
  </cols>
  <sheetData>
    <row r="1" spans="1:4" x14ac:dyDescent="0.25">
      <c r="A1" s="41" t="s">
        <v>74</v>
      </c>
      <c r="B1" s="42" t="s">
        <v>292</v>
      </c>
      <c r="C1" s="42" t="s">
        <v>293</v>
      </c>
      <c r="D1" s="42" t="s">
        <v>294</v>
      </c>
    </row>
    <row r="2" spans="1:4" x14ac:dyDescent="0.25">
      <c r="A2" s="43" t="s">
        <v>295</v>
      </c>
      <c r="B2" s="43" t="s">
        <v>296</v>
      </c>
      <c r="C2" s="43" t="s">
        <v>297</v>
      </c>
      <c r="D2" s="43" t="str">
        <f>C2&amp;A2&amp;B2</f>
        <v>KORRUSE AVATUD NETOPINDRõdu98 Välisruumid</v>
      </c>
    </row>
    <row r="3" spans="1:4" x14ac:dyDescent="0.25">
      <c r="A3" s="43" t="s">
        <v>298</v>
      </c>
      <c r="B3" s="43" t="s">
        <v>296</v>
      </c>
      <c r="C3" s="43" t="s">
        <v>297</v>
      </c>
      <c r="D3" s="43" t="str">
        <f t="shared" ref="D3:D66" si="0">C3&amp;A3&amp;B3</f>
        <v>KORRUSE AVATUD NETOPINDTerrass98 Välisruumid</v>
      </c>
    </row>
    <row r="4" spans="1:4" x14ac:dyDescent="0.25">
      <c r="A4" s="43" t="s">
        <v>299</v>
      </c>
      <c r="B4" s="43" t="s">
        <v>296</v>
      </c>
      <c r="C4" s="43" t="s">
        <v>297</v>
      </c>
      <c r="D4" s="43" t="str">
        <f t="shared" si="0"/>
        <v>KORRUSE AVATUD NETOPINDVarjualune98 Välisruumid</v>
      </c>
    </row>
    <row r="5" spans="1:4" x14ac:dyDescent="0.25">
      <c r="A5" s="43" t="s">
        <v>300</v>
      </c>
      <c r="B5" s="43" t="s">
        <v>152</v>
      </c>
      <c r="C5" s="43" t="s">
        <v>101</v>
      </c>
      <c r="D5" s="43" t="str">
        <f t="shared" si="0"/>
        <v>TEHNOPINDAlajaam/Trafo/Jaotla97 Elektrotehnilised ruumid</v>
      </c>
    </row>
    <row r="6" spans="1:4" x14ac:dyDescent="0.25">
      <c r="A6" s="43" t="s">
        <v>301</v>
      </c>
      <c r="B6" s="43" t="s">
        <v>103</v>
      </c>
      <c r="C6" s="43" t="s">
        <v>101</v>
      </c>
      <c r="D6" s="43" t="str">
        <f t="shared" si="0"/>
        <v>TEHNOPINDBasseini tehniline ruum94 Kütte- ja veehooldusruumid</v>
      </c>
    </row>
    <row r="7" spans="1:4" x14ac:dyDescent="0.25">
      <c r="A7" s="43" t="s">
        <v>302</v>
      </c>
      <c r="B7" s="43" t="s">
        <v>103</v>
      </c>
      <c r="C7" s="43" t="s">
        <v>101</v>
      </c>
      <c r="D7" s="43" t="str">
        <f t="shared" si="0"/>
        <v>TEHNOPINDBoileriruum94 Kütte- ja veehooldusruumid</v>
      </c>
    </row>
    <row r="8" spans="1:4" x14ac:dyDescent="0.25">
      <c r="A8" s="43" t="s">
        <v>151</v>
      </c>
      <c r="B8" s="43" t="s">
        <v>152</v>
      </c>
      <c r="C8" s="43" t="s">
        <v>101</v>
      </c>
      <c r="D8" s="43" t="str">
        <f t="shared" si="0"/>
        <v>TEHNOPINDElektrikilp97 Elektrotehnilised ruumid</v>
      </c>
    </row>
    <row r="9" spans="1:4" x14ac:dyDescent="0.25">
      <c r="A9" s="43" t="s">
        <v>303</v>
      </c>
      <c r="B9" s="43" t="s">
        <v>103</v>
      </c>
      <c r="C9" s="43" t="s">
        <v>101</v>
      </c>
      <c r="D9" s="43" t="str">
        <f t="shared" si="0"/>
        <v>TEHNOPINDGaasiruum94 Kütte- ja veehooldusruumid</v>
      </c>
    </row>
    <row r="10" spans="1:4" x14ac:dyDescent="0.25">
      <c r="A10" s="43" t="s">
        <v>304</v>
      </c>
      <c r="B10" s="43" t="s">
        <v>152</v>
      </c>
      <c r="C10" s="43" t="s">
        <v>101</v>
      </c>
      <c r="D10" s="43" t="str">
        <f t="shared" si="0"/>
        <v>TEHNOPINDGeneraatoriruum97 Elektrotehnilised ruumid</v>
      </c>
    </row>
    <row r="11" spans="1:4" x14ac:dyDescent="0.25">
      <c r="A11" s="43" t="s">
        <v>305</v>
      </c>
      <c r="B11" s="43" t="s">
        <v>306</v>
      </c>
      <c r="C11" s="43" t="s">
        <v>101</v>
      </c>
      <c r="D11" s="43" t="str">
        <f t="shared" si="0"/>
        <v>TEHNOPINDHoolderuum99 Liigitamata liiklus- ja tehnoruumid</v>
      </c>
    </row>
    <row r="12" spans="1:4" x14ac:dyDescent="0.25">
      <c r="A12" s="43" t="s">
        <v>307</v>
      </c>
      <c r="B12" s="43" t="s">
        <v>103</v>
      </c>
      <c r="C12" s="43" t="s">
        <v>101</v>
      </c>
      <c r="D12" s="43" t="str">
        <f t="shared" si="0"/>
        <v>TEHNOPINDJahutusruum94 Kütte- ja veehooldusruumid</v>
      </c>
    </row>
    <row r="13" spans="1:4" x14ac:dyDescent="0.25">
      <c r="A13" s="43" t="s">
        <v>308</v>
      </c>
      <c r="B13" s="43" t="s">
        <v>103</v>
      </c>
      <c r="C13" s="43" t="s">
        <v>101</v>
      </c>
      <c r="D13" s="43" t="str">
        <f t="shared" si="0"/>
        <v>TEHNOPINDKatlaruum94 Kütte- ja veehooldusruumid</v>
      </c>
    </row>
    <row r="14" spans="1:4" x14ac:dyDescent="0.25">
      <c r="A14" s="43" t="s">
        <v>309</v>
      </c>
      <c r="B14" s="43" t="s">
        <v>306</v>
      </c>
      <c r="C14" s="43" t="s">
        <v>101</v>
      </c>
      <c r="D14" s="43" t="str">
        <f t="shared" si="0"/>
        <v>TEHNOPINDKütusehoidla99 Liigitamata liiklus- ja tehnoruumid</v>
      </c>
    </row>
    <row r="15" spans="1:4" x14ac:dyDescent="0.25">
      <c r="A15" s="43" t="s">
        <v>310</v>
      </c>
      <c r="B15" s="43" t="s">
        <v>152</v>
      </c>
      <c r="C15" s="43" t="s">
        <v>101</v>
      </c>
      <c r="D15" s="43" t="str">
        <f t="shared" si="0"/>
        <v>TEHNOPINDLifti masinaruum97 Elektrotehnilised ruumid</v>
      </c>
    </row>
    <row r="16" spans="1:4" x14ac:dyDescent="0.25">
      <c r="A16" s="43" t="s">
        <v>310</v>
      </c>
      <c r="B16" s="43" t="s">
        <v>306</v>
      </c>
      <c r="C16" s="43" t="s">
        <v>101</v>
      </c>
      <c r="D16" s="43" t="str">
        <f t="shared" si="0"/>
        <v>TEHNOPINDLifti masinaruum99 Liigitamata liiklus- ja tehnoruumid</v>
      </c>
    </row>
    <row r="17" spans="1:4" x14ac:dyDescent="0.25">
      <c r="A17" s="43" t="s">
        <v>311</v>
      </c>
      <c r="B17" s="43" t="s">
        <v>152</v>
      </c>
      <c r="C17" s="43" t="s">
        <v>101</v>
      </c>
      <c r="D17" s="43" t="str">
        <f t="shared" si="0"/>
        <v>TEHNOPINDPumpla97 Elektrotehnilised ruumid</v>
      </c>
    </row>
    <row r="18" spans="1:4" x14ac:dyDescent="0.25">
      <c r="A18" s="43" t="s">
        <v>311</v>
      </c>
      <c r="B18" s="43" t="s">
        <v>306</v>
      </c>
      <c r="C18" s="43" t="s">
        <v>101</v>
      </c>
      <c r="D18" s="43" t="str">
        <f t="shared" si="0"/>
        <v>TEHNOPINDPumpla99 Liigitamata liiklus- ja tehnoruumid</v>
      </c>
    </row>
    <row r="19" spans="1:4" x14ac:dyDescent="0.25">
      <c r="A19" s="43" t="s">
        <v>312</v>
      </c>
      <c r="B19" s="43" t="s">
        <v>103</v>
      </c>
      <c r="C19" s="43" t="s">
        <v>101</v>
      </c>
      <c r="D19" s="43" t="str">
        <f t="shared" si="0"/>
        <v>TEHNOPINDSamarõhukamber94 Kütte- ja veehooldusruumid</v>
      </c>
    </row>
    <row r="20" spans="1:4" x14ac:dyDescent="0.25">
      <c r="A20" s="43" t="s">
        <v>312</v>
      </c>
      <c r="B20" s="43" t="s">
        <v>306</v>
      </c>
      <c r="C20" s="43" t="s">
        <v>101</v>
      </c>
      <c r="D20" s="43" t="str">
        <f t="shared" si="0"/>
        <v>TEHNOPINDSamarõhukamber99 Liigitamata liiklus- ja tehnoruumid</v>
      </c>
    </row>
    <row r="21" spans="1:4" x14ac:dyDescent="0.25">
      <c r="A21" s="43" t="s">
        <v>169</v>
      </c>
      <c r="B21" s="43" t="s">
        <v>152</v>
      </c>
      <c r="C21" s="43" t="s">
        <v>101</v>
      </c>
      <c r="D21" s="43" t="str">
        <f t="shared" si="0"/>
        <v>TEHNOPINDSideruum/Nõrkvool97 Elektrotehnilised ruumid</v>
      </c>
    </row>
    <row r="22" spans="1:4" x14ac:dyDescent="0.25">
      <c r="A22" s="43" t="s">
        <v>169</v>
      </c>
      <c r="B22" s="43" t="s">
        <v>306</v>
      </c>
      <c r="C22" s="43" t="s">
        <v>101</v>
      </c>
      <c r="D22" s="43" t="str">
        <f t="shared" si="0"/>
        <v>TEHNOPINDSideruum/Nõrkvool99 Liigitamata liiklus- ja tehnoruumid</v>
      </c>
    </row>
    <row r="23" spans="1:4" x14ac:dyDescent="0.25">
      <c r="A23" s="43" t="s">
        <v>154</v>
      </c>
      <c r="B23" s="43" t="s">
        <v>103</v>
      </c>
      <c r="C23" s="43" t="s">
        <v>101</v>
      </c>
      <c r="D23" s="43" t="str">
        <f t="shared" si="0"/>
        <v>TEHNOPINDSoojasõlm94 Kütte- ja veehooldusruumid</v>
      </c>
    </row>
    <row r="24" spans="1:4" x14ac:dyDescent="0.25">
      <c r="A24" s="43" t="s">
        <v>313</v>
      </c>
      <c r="B24" s="43" t="s">
        <v>103</v>
      </c>
      <c r="C24" s="43" t="s">
        <v>101</v>
      </c>
      <c r="D24" s="43" t="str">
        <f t="shared" si="0"/>
        <v>TEHNOPINDSprinkler/Tuletõrje pump94 Kütte- ja veehooldusruumid</v>
      </c>
    </row>
    <row r="25" spans="1:4" x14ac:dyDescent="0.25">
      <c r="A25" s="43" t="s">
        <v>313</v>
      </c>
      <c r="B25" s="43" t="s">
        <v>306</v>
      </c>
      <c r="C25" s="43" t="s">
        <v>101</v>
      </c>
      <c r="D25" s="43" t="str">
        <f t="shared" si="0"/>
        <v>TEHNOPINDSprinkler/Tuletõrje pump99 Liigitamata liiklus- ja tehnoruumid</v>
      </c>
    </row>
    <row r="26" spans="1:4" x14ac:dyDescent="0.25">
      <c r="A26" s="43" t="s">
        <v>314</v>
      </c>
      <c r="B26" s="43" t="s">
        <v>152</v>
      </c>
      <c r="C26" s="43" t="s">
        <v>101</v>
      </c>
      <c r="D26" s="43" t="str">
        <f t="shared" si="0"/>
        <v>TEHNOPINDUPS-ruum97 Elektrotehnilised ruumid</v>
      </c>
    </row>
    <row r="27" spans="1:4" x14ac:dyDescent="0.25">
      <c r="A27" s="43" t="s">
        <v>314</v>
      </c>
      <c r="B27" s="43" t="s">
        <v>306</v>
      </c>
      <c r="C27" s="43" t="s">
        <v>101</v>
      </c>
      <c r="D27" s="43" t="str">
        <f t="shared" si="0"/>
        <v>TEHNOPINDUPS-ruum99 Liigitamata liiklus- ja tehnoruumid</v>
      </c>
    </row>
    <row r="28" spans="1:4" x14ac:dyDescent="0.25">
      <c r="A28" s="43" t="s">
        <v>102</v>
      </c>
      <c r="B28" s="43" t="s">
        <v>103</v>
      </c>
      <c r="C28" s="43" t="s">
        <v>101</v>
      </c>
      <c r="D28" s="43" t="str">
        <f t="shared" si="0"/>
        <v>TEHNOPINDVeemõõdusõlm94 Kütte- ja veehooldusruumid</v>
      </c>
    </row>
    <row r="29" spans="1:4" x14ac:dyDescent="0.25">
      <c r="A29" s="43" t="s">
        <v>290</v>
      </c>
      <c r="B29" s="43" t="s">
        <v>291</v>
      </c>
      <c r="C29" s="43" t="s">
        <v>101</v>
      </c>
      <c r="D29" s="43" t="str">
        <f t="shared" si="0"/>
        <v>TEHNOPINDVent ruum96 Ventilatsiooniruumid</v>
      </c>
    </row>
    <row r="30" spans="1:4" x14ac:dyDescent="0.25">
      <c r="A30" s="43" t="s">
        <v>315</v>
      </c>
      <c r="B30" s="43" t="s">
        <v>291</v>
      </c>
      <c r="C30" s="43" t="s">
        <v>101</v>
      </c>
      <c r="D30" s="43" t="str">
        <f t="shared" si="0"/>
        <v>TEHNOPINDÕhuvõtukamber96 Ventilatsiooniruumid</v>
      </c>
    </row>
    <row r="31" spans="1:4" x14ac:dyDescent="0.25">
      <c r="A31" s="43" t="s">
        <v>95</v>
      </c>
      <c r="B31" s="43" t="s">
        <v>96</v>
      </c>
      <c r="C31" s="43" t="s">
        <v>94</v>
      </c>
      <c r="D31" s="43" t="str">
        <f t="shared" si="0"/>
        <v>VERTIKAALSETE ÜHENDUSTEEDE PINDLift92 Vertikaalliiklusruumid</v>
      </c>
    </row>
    <row r="32" spans="1:4" x14ac:dyDescent="0.25">
      <c r="A32" s="43" t="s">
        <v>316</v>
      </c>
      <c r="B32" s="43" t="s">
        <v>96</v>
      </c>
      <c r="C32" s="43" t="s">
        <v>94</v>
      </c>
      <c r="D32" s="43" t="str">
        <f t="shared" si="0"/>
        <v>VERTIKAALSETE ÜHENDUSTEEDE PINDŠaht92 Vertikaalliiklusruumid</v>
      </c>
    </row>
    <row r="33" spans="1:4" x14ac:dyDescent="0.25">
      <c r="A33" s="43" t="s">
        <v>98</v>
      </c>
      <c r="B33" s="43" t="s">
        <v>96</v>
      </c>
      <c r="C33" s="43" t="s">
        <v>94</v>
      </c>
      <c r="D33" s="43" t="str">
        <f t="shared" si="0"/>
        <v>VERTIKAALSETE ÜHENDUSTEEDE PINDTrepp/Trepikoda92 Vertikaalliiklusruumid</v>
      </c>
    </row>
    <row r="34" spans="1:4" x14ac:dyDescent="0.25">
      <c r="A34" s="43" t="s">
        <v>91</v>
      </c>
      <c r="B34" s="43" t="s">
        <v>92</v>
      </c>
      <c r="C34" s="43" t="s">
        <v>86</v>
      </c>
      <c r="D34" s="43" t="str">
        <f t="shared" si="0"/>
        <v>ÜÜRITAV PINDAatrium/Fuajee91 Horisontaalliiklusruumid</v>
      </c>
    </row>
    <row r="35" spans="1:4" x14ac:dyDescent="0.25">
      <c r="A35" s="43" t="s">
        <v>124</v>
      </c>
      <c r="B35" s="43" t="s">
        <v>125</v>
      </c>
      <c r="C35" s="43" t="s">
        <v>86</v>
      </c>
      <c r="D35" s="43" t="str">
        <f t="shared" si="0"/>
        <v>ÜÜRITAV PINDAbiruum23 Äriruumide abiruumid</v>
      </c>
    </row>
    <row r="36" spans="1:4" x14ac:dyDescent="0.25">
      <c r="A36" s="43" t="s">
        <v>317</v>
      </c>
      <c r="B36" s="43" t="s">
        <v>205</v>
      </c>
      <c r="C36" s="43" t="s">
        <v>86</v>
      </c>
      <c r="D36" s="43" t="str">
        <f t="shared" si="0"/>
        <v>ÜÜRITAV PINDArhiiv53 Arhiivid</v>
      </c>
    </row>
    <row r="37" spans="1:4" x14ac:dyDescent="0.25">
      <c r="A37" s="43" t="s">
        <v>318</v>
      </c>
      <c r="B37" s="43" t="s">
        <v>319</v>
      </c>
      <c r="C37" s="43" t="s">
        <v>86</v>
      </c>
      <c r="D37" s="43" t="str">
        <f t="shared" si="0"/>
        <v>ÜÜRITAV PINDAuditoorium34 Auditooriumid</v>
      </c>
    </row>
    <row r="38" spans="1:4" x14ac:dyDescent="0.25">
      <c r="A38" s="43" t="s">
        <v>320</v>
      </c>
      <c r="B38" s="43" t="s">
        <v>321</v>
      </c>
      <c r="C38" s="43" t="s">
        <v>86</v>
      </c>
      <c r="D38" s="43" t="str">
        <f t="shared" si="0"/>
        <v>ÜÜRITAV PINDAutopesula85 Pesumaja</v>
      </c>
    </row>
    <row r="39" spans="1:4" x14ac:dyDescent="0.25">
      <c r="A39" s="43" t="s">
        <v>322</v>
      </c>
      <c r="B39" s="43" t="s">
        <v>172</v>
      </c>
      <c r="C39" s="43" t="s">
        <v>86</v>
      </c>
      <c r="D39" s="43" t="str">
        <f t="shared" si="0"/>
        <v>ÜÜRITAV PINDDesokamber49 Ruumigrupi liigitamata eriruumid</v>
      </c>
    </row>
    <row r="40" spans="1:4" x14ac:dyDescent="0.25">
      <c r="A40" s="43" t="s">
        <v>204</v>
      </c>
      <c r="B40" s="43" t="s">
        <v>205</v>
      </c>
      <c r="C40" s="43" t="s">
        <v>86</v>
      </c>
      <c r="D40" s="43" t="str">
        <f t="shared" si="0"/>
        <v>ÜÜRITAV PINDDokumendihoidla53 Arhiivid</v>
      </c>
    </row>
    <row r="41" spans="1:4" x14ac:dyDescent="0.25">
      <c r="A41" s="43" t="s">
        <v>204</v>
      </c>
      <c r="B41" s="43" t="s">
        <v>323</v>
      </c>
      <c r="C41" s="43" t="s">
        <v>86</v>
      </c>
      <c r="D41" s="43" t="str">
        <f t="shared" si="0"/>
        <v>ÜÜRITAV PINDDokumendihoidla59 Liigitamata hoiuruumid</v>
      </c>
    </row>
    <row r="42" spans="1:4" x14ac:dyDescent="0.25">
      <c r="A42" s="43" t="s">
        <v>157</v>
      </c>
      <c r="B42" s="43" t="s">
        <v>92</v>
      </c>
      <c r="C42" s="43" t="s">
        <v>86</v>
      </c>
      <c r="D42" s="43" t="str">
        <f t="shared" si="0"/>
        <v>ÜÜRITAV PINDEesruum91 Horisontaalliiklusruumid</v>
      </c>
    </row>
    <row r="43" spans="1:4" x14ac:dyDescent="0.25">
      <c r="A43" s="43" t="s">
        <v>324</v>
      </c>
      <c r="B43" s="43" t="s">
        <v>325</v>
      </c>
      <c r="C43" s="43" t="s">
        <v>86</v>
      </c>
      <c r="D43" s="43" t="str">
        <f t="shared" si="0"/>
        <v>ÜÜRITAV PINDEluruum11 Korterid tubade arvu järgi</v>
      </c>
    </row>
    <row r="44" spans="1:4" x14ac:dyDescent="0.25">
      <c r="A44" s="43" t="s">
        <v>324</v>
      </c>
      <c r="B44" s="43" t="s">
        <v>326</v>
      </c>
      <c r="C44" s="43" t="s">
        <v>86</v>
      </c>
      <c r="D44" s="43" t="str">
        <f t="shared" si="0"/>
        <v>ÜÜRITAV PINDEluruum12 Eluruumid eraldi</v>
      </c>
    </row>
    <row r="45" spans="1:4" x14ac:dyDescent="0.25">
      <c r="A45" s="43" t="s">
        <v>324</v>
      </c>
      <c r="B45" s="43" t="s">
        <v>327</v>
      </c>
      <c r="C45" s="43" t="s">
        <v>86</v>
      </c>
      <c r="D45" s="43" t="str">
        <f t="shared" si="0"/>
        <v>ÜÜRITAV PINDEluruum13 Majutusruumid</v>
      </c>
    </row>
    <row r="46" spans="1:4" x14ac:dyDescent="0.25">
      <c r="A46" s="43" t="s">
        <v>324</v>
      </c>
      <c r="B46" s="43" t="s">
        <v>328</v>
      </c>
      <c r="C46" s="43" t="s">
        <v>86</v>
      </c>
      <c r="D46" s="43" t="str">
        <f t="shared" si="0"/>
        <v>ÜÜRITAV PINDEluruum15 Ühiselamutoad</v>
      </c>
    </row>
    <row r="47" spans="1:4" x14ac:dyDescent="0.25">
      <c r="A47" s="43" t="s">
        <v>324</v>
      </c>
      <c r="B47" s="43" t="s">
        <v>329</v>
      </c>
      <c r="C47" s="43" t="s">
        <v>86</v>
      </c>
      <c r="D47" s="43" t="str">
        <f t="shared" si="0"/>
        <v>ÜÜRITAV PINDEluruum16 Hotellitoad</v>
      </c>
    </row>
    <row r="48" spans="1:4" x14ac:dyDescent="0.25">
      <c r="A48" s="43" t="s">
        <v>324</v>
      </c>
      <c r="B48" s="43" t="s">
        <v>330</v>
      </c>
      <c r="C48" s="43" t="s">
        <v>86</v>
      </c>
      <c r="D48" s="43" t="str">
        <f t="shared" si="0"/>
        <v>ÜÜRITAV PINDEluruum17 Kasarmutoad</v>
      </c>
    </row>
    <row r="49" spans="1:4" x14ac:dyDescent="0.25">
      <c r="A49" s="43" t="s">
        <v>324</v>
      </c>
      <c r="B49" s="43" t="s">
        <v>331</v>
      </c>
      <c r="C49" s="43" t="s">
        <v>86</v>
      </c>
      <c r="D49" s="43" t="str">
        <f t="shared" si="0"/>
        <v>ÜÜRITAV PINDEluruum18 Magamissaalid</v>
      </c>
    </row>
    <row r="50" spans="1:4" x14ac:dyDescent="0.25">
      <c r="A50" s="43" t="s">
        <v>324</v>
      </c>
      <c r="B50" s="43" t="s">
        <v>332</v>
      </c>
      <c r="C50" s="43" t="s">
        <v>86</v>
      </c>
      <c r="D50" s="43" t="str">
        <f t="shared" si="0"/>
        <v>ÜÜRITAV PINDEluruum19 Liigitamata eluruumid</v>
      </c>
    </row>
    <row r="51" spans="1:4" x14ac:dyDescent="0.25">
      <c r="A51" s="43" t="s">
        <v>171</v>
      </c>
      <c r="B51" s="43" t="s">
        <v>172</v>
      </c>
      <c r="C51" s="43" t="s">
        <v>86</v>
      </c>
      <c r="D51" s="43" t="str">
        <f t="shared" si="0"/>
        <v>ÜÜRITAV PINDEriotstarbeline ruum49 Ruumigrupi liigitamata eriruumid</v>
      </c>
    </row>
    <row r="52" spans="1:4" x14ac:dyDescent="0.25">
      <c r="A52" s="43" t="s">
        <v>333</v>
      </c>
      <c r="B52" s="43" t="s">
        <v>334</v>
      </c>
      <c r="C52" s="43" t="s">
        <v>86</v>
      </c>
      <c r="D52" s="43" t="str">
        <f t="shared" si="0"/>
        <v>ÜÜRITAV PINDGaraaž55 Garaažid</v>
      </c>
    </row>
    <row r="53" spans="1:4" x14ac:dyDescent="0.25">
      <c r="A53" s="43" t="s">
        <v>191</v>
      </c>
      <c r="B53" s="43" t="s">
        <v>192</v>
      </c>
      <c r="C53" s="43" t="s">
        <v>86</v>
      </c>
      <c r="D53" s="43" t="str">
        <f t="shared" si="0"/>
        <v>ÜÜRITAV PINDGarderoob51 Garderoobiruumid</v>
      </c>
    </row>
    <row r="54" spans="1:4" x14ac:dyDescent="0.25">
      <c r="A54" s="43" t="s">
        <v>166</v>
      </c>
      <c r="B54" s="43" t="s">
        <v>167</v>
      </c>
      <c r="C54" s="43" t="s">
        <v>86</v>
      </c>
      <c r="D54" s="43" t="str">
        <f t="shared" si="0"/>
        <v>ÜÜRITAV PINDHoiuruum/Ladu52 Laod</v>
      </c>
    </row>
    <row r="55" spans="1:4" x14ac:dyDescent="0.25">
      <c r="A55" s="43" t="s">
        <v>166</v>
      </c>
      <c r="B55" s="43" t="s">
        <v>323</v>
      </c>
      <c r="C55" s="43" t="s">
        <v>86</v>
      </c>
      <c r="D55" s="43" t="str">
        <f t="shared" si="0"/>
        <v>ÜÜRITAV PINDHoiuruum/Ladu59 Liigitamata hoiuruumid</v>
      </c>
    </row>
    <row r="56" spans="1:4" x14ac:dyDescent="0.25">
      <c r="A56" s="43" t="s">
        <v>335</v>
      </c>
      <c r="B56" s="43" t="s">
        <v>323</v>
      </c>
      <c r="C56" s="43" t="s">
        <v>86</v>
      </c>
      <c r="D56" s="43" t="str">
        <f t="shared" si="0"/>
        <v>ÜÜRITAV PINDJalgrataste hoidla59 Liigitamata hoiuruumid</v>
      </c>
    </row>
    <row r="57" spans="1:4" x14ac:dyDescent="0.25">
      <c r="A57" s="43" t="s">
        <v>181</v>
      </c>
      <c r="B57" s="43" t="s">
        <v>182</v>
      </c>
      <c r="C57" s="43" t="s">
        <v>86</v>
      </c>
      <c r="D57" s="43" t="str">
        <f t="shared" si="0"/>
        <v>ÜÜRITAV PINDJäätmed87 Jäätmehooldusruumid</v>
      </c>
    </row>
    <row r="58" spans="1:4" x14ac:dyDescent="0.25">
      <c r="A58" s="44" t="s">
        <v>336</v>
      </c>
      <c r="B58" s="43" t="s">
        <v>172</v>
      </c>
      <c r="C58" s="43" t="s">
        <v>86</v>
      </c>
      <c r="D58" s="43" t="str">
        <f t="shared" si="0"/>
        <v>ÜÜRITAV PINDKaaluruum49 Ruumigrupi liigitamata eriruumid</v>
      </c>
    </row>
    <row r="59" spans="1:4" x14ac:dyDescent="0.25">
      <c r="A59" s="43" t="s">
        <v>128</v>
      </c>
      <c r="B59" s="43" t="s">
        <v>129</v>
      </c>
      <c r="C59" s="43" t="s">
        <v>86</v>
      </c>
      <c r="D59" s="43" t="str">
        <f t="shared" si="0"/>
        <v>ÜÜRITAV PINDKabinet/Büroo21 Bürooruumid</v>
      </c>
    </row>
    <row r="60" spans="1:4" x14ac:dyDescent="0.25">
      <c r="A60" s="43" t="s">
        <v>128</v>
      </c>
      <c r="B60" s="43" t="s">
        <v>271</v>
      </c>
      <c r="C60" s="43" t="s">
        <v>86</v>
      </c>
      <c r="D60" s="43" t="str">
        <f t="shared" si="0"/>
        <v>ÜÜRITAV PINDKabinet/Büroo22 Äriruumid</v>
      </c>
    </row>
    <row r="61" spans="1:4" x14ac:dyDescent="0.25">
      <c r="A61" s="43" t="s">
        <v>337</v>
      </c>
      <c r="B61" s="43" t="s">
        <v>323</v>
      </c>
      <c r="C61" s="43" t="s">
        <v>86</v>
      </c>
      <c r="D61" s="43" t="str">
        <f t="shared" si="0"/>
        <v>ÜÜRITAV PINDKelder59 Liigitamata hoiuruumid</v>
      </c>
    </row>
    <row r="62" spans="1:4" x14ac:dyDescent="0.25">
      <c r="A62" s="43" t="s">
        <v>337</v>
      </c>
      <c r="B62" s="43" t="s">
        <v>338</v>
      </c>
      <c r="C62" s="43" t="s">
        <v>86</v>
      </c>
      <c r="D62" s="43" t="str">
        <f t="shared" si="0"/>
        <v>ÜÜRITAV PINDKelder82 Kinnistu juurde kuuluvad laod</v>
      </c>
    </row>
    <row r="63" spans="1:4" x14ac:dyDescent="0.25">
      <c r="A63" s="43" t="s">
        <v>337</v>
      </c>
      <c r="B63" s="43" t="s">
        <v>339</v>
      </c>
      <c r="C63" s="43" t="s">
        <v>86</v>
      </c>
      <c r="D63" s="43" t="str">
        <f t="shared" si="0"/>
        <v>ÜÜRITAV PINDKelder88 Kinnistu eriruumid</v>
      </c>
    </row>
    <row r="64" spans="1:4" x14ac:dyDescent="0.25">
      <c r="A64" s="43" t="s">
        <v>340</v>
      </c>
      <c r="B64" s="43" t="s">
        <v>323</v>
      </c>
      <c r="C64" s="43" t="s">
        <v>86</v>
      </c>
      <c r="D64" s="43" t="str">
        <f t="shared" si="0"/>
        <v>ÜÜRITAV PINDKemikaalid59 Liigitamata hoiuruumid</v>
      </c>
    </row>
    <row r="65" spans="1:4" x14ac:dyDescent="0.25">
      <c r="A65" s="43" t="s">
        <v>341</v>
      </c>
      <c r="B65" s="43" t="s">
        <v>332</v>
      </c>
      <c r="C65" s="43" t="s">
        <v>86</v>
      </c>
      <c r="D65" s="43" t="str">
        <f t="shared" si="0"/>
        <v>ÜÜRITAV PINDKinnipidamisruum19 Liigitamata eluruumid</v>
      </c>
    </row>
    <row r="66" spans="1:4" x14ac:dyDescent="0.25">
      <c r="A66" s="43" t="s">
        <v>341</v>
      </c>
      <c r="B66" s="43" t="s">
        <v>172</v>
      </c>
      <c r="C66" s="43" t="s">
        <v>86</v>
      </c>
      <c r="D66" s="43" t="str">
        <f t="shared" si="0"/>
        <v>ÜÜRITAV PINDKinnipidamisruum49 Ruumigrupi liigitamata eriruumid</v>
      </c>
    </row>
    <row r="67" spans="1:4" x14ac:dyDescent="0.25">
      <c r="A67" s="43" t="s">
        <v>342</v>
      </c>
      <c r="B67" s="43" t="s">
        <v>343</v>
      </c>
      <c r="C67" s="43" t="s">
        <v>86</v>
      </c>
      <c r="D67" s="43" t="str">
        <f t="shared" ref="D67:D120" si="1">C67&amp;A67&amp;B67</f>
        <v>ÜÜRITAV PINDKlassiruum31 Klassiruumid</v>
      </c>
    </row>
    <row r="68" spans="1:4" x14ac:dyDescent="0.25">
      <c r="A68" s="43" t="s">
        <v>344</v>
      </c>
      <c r="B68" s="43" t="s">
        <v>172</v>
      </c>
      <c r="C68" s="43" t="s">
        <v>86</v>
      </c>
      <c r="D68" s="43" t="str">
        <f t="shared" si="1"/>
        <v>ÜÜRITAV PINDKoeraruum49 Ruumigrupi liigitamata eriruumid</v>
      </c>
    </row>
    <row r="69" spans="1:4" x14ac:dyDescent="0.25">
      <c r="A69" s="43" t="s">
        <v>345</v>
      </c>
      <c r="B69" s="43" t="s">
        <v>129</v>
      </c>
      <c r="C69" s="43" t="s">
        <v>86</v>
      </c>
      <c r="D69" s="43" t="str">
        <f t="shared" si="1"/>
        <v>ÜÜRITAV PINDKohtusaal21 Bürooruumid</v>
      </c>
    </row>
    <row r="70" spans="1:4" x14ac:dyDescent="0.25">
      <c r="A70" s="43" t="s">
        <v>108</v>
      </c>
      <c r="B70" s="43" t="s">
        <v>92</v>
      </c>
      <c r="C70" s="43" t="s">
        <v>86</v>
      </c>
      <c r="D70" s="43" t="str">
        <f t="shared" si="1"/>
        <v>ÜÜRITAV PINDKoridor91 Horisontaalliiklusruumid</v>
      </c>
    </row>
    <row r="71" spans="1:4" x14ac:dyDescent="0.25">
      <c r="A71" s="43" t="s">
        <v>114</v>
      </c>
      <c r="B71" s="43" t="s">
        <v>115</v>
      </c>
      <c r="C71" s="43" t="s">
        <v>86</v>
      </c>
      <c r="D71" s="43" t="str">
        <f t="shared" si="1"/>
        <v>ÜÜRITAV PINDKoristus- ja hooldusruum86 Koristus- ja hooldusruumid</v>
      </c>
    </row>
    <row r="72" spans="1:4" x14ac:dyDescent="0.25">
      <c r="A72" s="44" t="s">
        <v>346</v>
      </c>
      <c r="B72" s="43" t="s">
        <v>347</v>
      </c>
      <c r="C72" s="43" t="s">
        <v>86</v>
      </c>
      <c r="D72" s="43" t="str">
        <f t="shared" si="1"/>
        <v>ÜÜRITAV PINDKöögi abiruum64 Köögiruumid</v>
      </c>
    </row>
    <row r="73" spans="1:4" x14ac:dyDescent="0.25">
      <c r="A73" s="43" t="s">
        <v>348</v>
      </c>
      <c r="B73" s="43" t="s">
        <v>349</v>
      </c>
      <c r="C73" s="43" t="s">
        <v>86</v>
      </c>
      <c r="D73" s="43" t="str">
        <f>C73&amp;A73&amp;B73</f>
        <v>ÜÜRITAV PINDKööginurk/Köök62 Töökoha söögitoad</v>
      </c>
    </row>
    <row r="74" spans="1:4" x14ac:dyDescent="0.25">
      <c r="A74" s="43" t="s">
        <v>348</v>
      </c>
      <c r="B74" s="43" t="s">
        <v>347</v>
      </c>
      <c r="C74" s="43" t="s">
        <v>86</v>
      </c>
      <c r="D74" s="43" t="str">
        <f t="shared" si="1"/>
        <v>ÜÜRITAV PINDKööginurk/Köök64 Köögiruumid</v>
      </c>
    </row>
    <row r="75" spans="1:4" x14ac:dyDescent="0.25">
      <c r="A75" s="44" t="s">
        <v>350</v>
      </c>
      <c r="B75" s="43" t="s">
        <v>351</v>
      </c>
      <c r="C75" s="43" t="s">
        <v>86</v>
      </c>
      <c r="D75" s="43" t="str">
        <f t="shared" si="1"/>
        <v>ÜÜRITAV PINDKülmik65 Köögi külmkambrid</v>
      </c>
    </row>
    <row r="76" spans="1:4" x14ac:dyDescent="0.25">
      <c r="A76" s="43" t="s">
        <v>352</v>
      </c>
      <c r="B76" s="43" t="s">
        <v>172</v>
      </c>
      <c r="C76" s="43" t="s">
        <v>86</v>
      </c>
      <c r="D76" s="43" t="str">
        <f t="shared" si="1"/>
        <v>ÜÜRITAV PINDLaadimisruum/-tsoon49 Ruumigrupi liigitamata eriruumid</v>
      </c>
    </row>
    <row r="77" spans="1:4" x14ac:dyDescent="0.25">
      <c r="A77" s="43" t="s">
        <v>353</v>
      </c>
      <c r="B77" s="43" t="s">
        <v>354</v>
      </c>
      <c r="C77" s="43" t="s">
        <v>86</v>
      </c>
      <c r="D77" s="43" t="str">
        <f t="shared" si="1"/>
        <v>ÜÜRITAV PINDLaboratoorium36 Laboratooriumiruumid</v>
      </c>
    </row>
    <row r="78" spans="1:4" x14ac:dyDescent="0.25">
      <c r="A78" s="43" t="s">
        <v>355</v>
      </c>
      <c r="B78" s="43" t="s">
        <v>172</v>
      </c>
      <c r="C78" s="43" t="s">
        <v>86</v>
      </c>
      <c r="D78" s="43" t="str">
        <f t="shared" si="1"/>
        <v>ÜÜRITAV PINDLahangusaal49 Ruumigrupi liigitamata eriruumid</v>
      </c>
    </row>
    <row r="79" spans="1:4" x14ac:dyDescent="0.25">
      <c r="A79" s="43" t="s">
        <v>356</v>
      </c>
      <c r="B79" s="43" t="s">
        <v>172</v>
      </c>
      <c r="C79" s="43" t="s">
        <v>86</v>
      </c>
      <c r="D79" s="43" t="str">
        <f t="shared" si="1"/>
        <v>ÜÜRITAV PINDLasketiir49 Ruumigrupi liigitamata eriruumid</v>
      </c>
    </row>
    <row r="80" spans="1:4" x14ac:dyDescent="0.25">
      <c r="A80" s="43" t="s">
        <v>357</v>
      </c>
      <c r="B80" s="43" t="s">
        <v>358</v>
      </c>
      <c r="C80" s="43" t="s">
        <v>86</v>
      </c>
      <c r="D80" s="43" t="str">
        <f t="shared" si="1"/>
        <v>ÜÜRITAV PINDLaut41 Tootmisruumid</v>
      </c>
    </row>
    <row r="81" spans="1:4" x14ac:dyDescent="0.25">
      <c r="A81" s="43" t="s">
        <v>357</v>
      </c>
      <c r="B81" s="44" t="s">
        <v>339</v>
      </c>
      <c r="C81" s="43" t="s">
        <v>86</v>
      </c>
      <c r="D81" s="43" t="str">
        <f t="shared" si="1"/>
        <v>ÜÜRITAV PINDLaut88 Kinnistu eriruumid</v>
      </c>
    </row>
    <row r="82" spans="1:4" x14ac:dyDescent="0.25">
      <c r="A82" s="43" t="s">
        <v>359</v>
      </c>
      <c r="B82" s="43" t="s">
        <v>360</v>
      </c>
      <c r="C82" s="43" t="s">
        <v>86</v>
      </c>
      <c r="D82" s="43" t="str">
        <f t="shared" si="1"/>
        <v>ÜÜRITAV PINDLava/Kino77 Klubi- ja harrastusruumid</v>
      </c>
    </row>
    <row r="83" spans="1:4" x14ac:dyDescent="0.25">
      <c r="A83" s="43" t="s">
        <v>361</v>
      </c>
      <c r="B83" s="43" t="s">
        <v>362</v>
      </c>
      <c r="C83" s="43" t="s">
        <v>86</v>
      </c>
      <c r="D83" s="43" t="str">
        <f t="shared" si="1"/>
        <v>ÜÜRITAV PINDLeiliruum74 Leiliruumid</v>
      </c>
    </row>
    <row r="84" spans="1:4" x14ac:dyDescent="0.25">
      <c r="A84" s="43" t="s">
        <v>363</v>
      </c>
      <c r="B84" s="43" t="s">
        <v>88</v>
      </c>
      <c r="C84" s="43" t="s">
        <v>86</v>
      </c>
      <c r="D84" s="43" t="str">
        <f t="shared" si="1"/>
        <v>ÜÜRITAV PINDLüüs83 Sissepääsuruumid</v>
      </c>
    </row>
    <row r="85" spans="1:4" x14ac:dyDescent="0.25">
      <c r="A85" s="43" t="s">
        <v>363</v>
      </c>
      <c r="B85" s="43" t="s">
        <v>92</v>
      </c>
      <c r="C85" s="43" t="s">
        <v>86</v>
      </c>
      <c r="D85" s="43" t="str">
        <f t="shared" si="1"/>
        <v>ÜÜRITAV PINDLüüs91 Horisontaalliiklusruumid</v>
      </c>
    </row>
    <row r="86" spans="1:4" x14ac:dyDescent="0.25">
      <c r="A86" s="43" t="s">
        <v>228</v>
      </c>
      <c r="B86" s="43" t="s">
        <v>129</v>
      </c>
      <c r="C86" s="43" t="s">
        <v>86</v>
      </c>
      <c r="D86" s="43" t="str">
        <f t="shared" si="1"/>
        <v>ÜÜRITAV PINDNõupidamise ruum21 Bürooruumid</v>
      </c>
    </row>
    <row r="87" spans="1:4" x14ac:dyDescent="0.25">
      <c r="A87" s="43" t="s">
        <v>364</v>
      </c>
      <c r="B87" s="43" t="s">
        <v>365</v>
      </c>
      <c r="C87" s="43" t="s">
        <v>86</v>
      </c>
      <c r="D87" s="43" t="str">
        <f t="shared" si="1"/>
        <v>ÜÜRITAV PINDNäitusesaal/Muuseum46 Kultuuriasutuste ruumid</v>
      </c>
    </row>
    <row r="88" spans="1:4" x14ac:dyDescent="0.25">
      <c r="A88" s="43" t="s">
        <v>136</v>
      </c>
      <c r="B88" s="43" t="s">
        <v>271</v>
      </c>
      <c r="C88" s="43" t="s">
        <v>86</v>
      </c>
      <c r="D88" s="43" t="str">
        <f t="shared" si="1"/>
        <v>ÜÜRITAV PINDOoteruum/Teenindusruum22 Äriruumid</v>
      </c>
    </row>
    <row r="89" spans="1:4" x14ac:dyDescent="0.25">
      <c r="A89" s="43" t="s">
        <v>136</v>
      </c>
      <c r="B89" s="43" t="s">
        <v>137</v>
      </c>
      <c r="C89" s="43" t="s">
        <v>86</v>
      </c>
      <c r="D89" s="43" t="str">
        <f t="shared" si="1"/>
        <v>ÜÜRITAV PINDOoteruum/Teenindusruum84 Avalikud teenindusruumid</v>
      </c>
    </row>
    <row r="90" spans="1:4" x14ac:dyDescent="0.25">
      <c r="A90" s="43" t="s">
        <v>366</v>
      </c>
      <c r="B90" s="43" t="s">
        <v>334</v>
      </c>
      <c r="C90" s="43" t="s">
        <v>86</v>
      </c>
      <c r="D90" s="43" t="str">
        <f t="shared" si="1"/>
        <v>ÜÜRITAV PINDParkla55 Garaažid</v>
      </c>
    </row>
    <row r="91" spans="1:4" x14ac:dyDescent="0.25">
      <c r="A91" s="43" t="s">
        <v>366</v>
      </c>
      <c r="B91" s="43" t="s">
        <v>367</v>
      </c>
      <c r="C91" s="43" t="s">
        <v>86</v>
      </c>
      <c r="D91" s="43" t="str">
        <f t="shared" si="1"/>
        <v>ÜÜRITAV PINDParkla89 Liigitamata ühisruumid</v>
      </c>
    </row>
    <row r="92" spans="1:4" x14ac:dyDescent="0.25">
      <c r="A92" s="43" t="s">
        <v>117</v>
      </c>
      <c r="B92" s="43" t="s">
        <v>118</v>
      </c>
      <c r="C92" s="43" t="s">
        <v>86</v>
      </c>
      <c r="D92" s="43" t="str">
        <f t="shared" si="1"/>
        <v>ÜÜRITAV PINDPesuruum72 Pesuruumid</v>
      </c>
    </row>
    <row r="93" spans="1:4" x14ac:dyDescent="0.25">
      <c r="A93" s="43" t="s">
        <v>199</v>
      </c>
      <c r="B93" s="43" t="s">
        <v>368</v>
      </c>
      <c r="C93" s="43" t="s">
        <v>86</v>
      </c>
      <c r="D93" s="43" t="str">
        <f t="shared" si="1"/>
        <v>ÜÜRITAV PINDPuhkeruum48 Puhke- ja huvialaruumid</v>
      </c>
    </row>
    <row r="94" spans="1:4" x14ac:dyDescent="0.25">
      <c r="A94" s="43" t="s">
        <v>199</v>
      </c>
      <c r="B94" s="43" t="s">
        <v>200</v>
      </c>
      <c r="C94" s="43" t="s">
        <v>86</v>
      </c>
      <c r="D94" s="43" t="str">
        <f t="shared" si="1"/>
        <v>ÜÜRITAV PINDPuhkeruum75 Puhketoad</v>
      </c>
    </row>
    <row r="95" spans="1:4" x14ac:dyDescent="0.25">
      <c r="A95" s="43" t="s">
        <v>369</v>
      </c>
      <c r="B95" s="43" t="s">
        <v>367</v>
      </c>
      <c r="C95" s="43" t="s">
        <v>86</v>
      </c>
      <c r="D95" s="43" t="str">
        <f t="shared" si="1"/>
        <v>ÜÜRITAV PINDPööning/Katusealune89 Liigitamata ühisruumid</v>
      </c>
    </row>
    <row r="96" spans="1:4" x14ac:dyDescent="0.25">
      <c r="A96" s="43" t="s">
        <v>370</v>
      </c>
      <c r="B96" s="43" t="s">
        <v>371</v>
      </c>
      <c r="C96" s="43" t="s">
        <v>86</v>
      </c>
      <c r="D96" s="43" t="str">
        <f t="shared" si="1"/>
        <v>ÜÜRITAV PINDRaamatukogu39 Liigitamata õpperuumid</v>
      </c>
    </row>
    <row r="97" spans="1:4" x14ac:dyDescent="0.25">
      <c r="A97" s="43" t="s">
        <v>372</v>
      </c>
      <c r="B97" s="43" t="s">
        <v>323</v>
      </c>
      <c r="C97" s="43" t="s">
        <v>86</v>
      </c>
      <c r="D97" s="43" t="str">
        <f t="shared" si="1"/>
        <v>ÜÜRITAV PINDRelvaruum59 Liigitamata hoiuruumid</v>
      </c>
    </row>
    <row r="98" spans="1:4" x14ac:dyDescent="0.25">
      <c r="A98" s="43" t="s">
        <v>111</v>
      </c>
      <c r="B98" s="43" t="s">
        <v>112</v>
      </c>
      <c r="C98" s="43" t="s">
        <v>86</v>
      </c>
      <c r="D98" s="43" t="str">
        <f t="shared" si="1"/>
        <v>ÜÜRITAV PINDRiietusruum71 Riietusruumid</v>
      </c>
    </row>
    <row r="99" spans="1:4" x14ac:dyDescent="0.25">
      <c r="A99" s="43" t="s">
        <v>373</v>
      </c>
      <c r="B99" s="43" t="s">
        <v>374</v>
      </c>
      <c r="C99" s="43" t="s">
        <v>86</v>
      </c>
      <c r="D99" s="43" t="str">
        <f t="shared" si="1"/>
        <v>ÜÜRITAV PINDSaal33 Loengusaalid</v>
      </c>
    </row>
    <row r="100" spans="1:4" x14ac:dyDescent="0.25">
      <c r="A100" s="43" t="s">
        <v>373</v>
      </c>
      <c r="B100" s="43" t="s">
        <v>319</v>
      </c>
      <c r="C100" s="43" t="s">
        <v>86</v>
      </c>
      <c r="D100" s="43" t="str">
        <f t="shared" si="1"/>
        <v>ÜÜRITAV PINDSaal34 Auditooriumid</v>
      </c>
    </row>
    <row r="101" spans="1:4" x14ac:dyDescent="0.25">
      <c r="A101" s="43" t="s">
        <v>375</v>
      </c>
      <c r="B101" s="43" t="s">
        <v>376</v>
      </c>
      <c r="C101" s="43" t="s">
        <v>86</v>
      </c>
      <c r="D101" s="43" t="str">
        <f t="shared" si="1"/>
        <v>ÜÜRITAV PINDSakraalruum45 Sakraalruumid</v>
      </c>
    </row>
    <row r="102" spans="1:4" x14ac:dyDescent="0.25">
      <c r="A102" s="43" t="s">
        <v>377</v>
      </c>
      <c r="B102" s="43" t="s">
        <v>271</v>
      </c>
      <c r="C102" s="43" t="s">
        <v>86</v>
      </c>
      <c r="D102" s="43" t="str">
        <f t="shared" si="1"/>
        <v>ÜÜRITAV PINDSalong22 Äriruumid</v>
      </c>
    </row>
    <row r="103" spans="1:4" x14ac:dyDescent="0.25">
      <c r="A103" s="43" t="s">
        <v>378</v>
      </c>
      <c r="B103" s="43" t="s">
        <v>125</v>
      </c>
      <c r="C103" s="43" t="s">
        <v>86</v>
      </c>
      <c r="D103" s="43" t="str">
        <f t="shared" si="1"/>
        <v>ÜÜRITAV PINDServer23 Äriruumide abiruumid</v>
      </c>
    </row>
    <row r="104" spans="1:4" x14ac:dyDescent="0.25">
      <c r="A104" s="43" t="s">
        <v>379</v>
      </c>
      <c r="B104" s="43" t="s">
        <v>380</v>
      </c>
      <c r="C104" s="43" t="s">
        <v>86</v>
      </c>
      <c r="D104" s="43" t="str">
        <f t="shared" si="1"/>
        <v>ÜÜRITAV PINDSpordiruum/-saal47 Spordiruumid</v>
      </c>
    </row>
    <row r="105" spans="1:4" x14ac:dyDescent="0.25">
      <c r="A105" s="43" t="s">
        <v>381</v>
      </c>
      <c r="B105" s="43" t="s">
        <v>271</v>
      </c>
      <c r="C105" s="43" t="s">
        <v>86</v>
      </c>
      <c r="D105" s="43" t="str">
        <f t="shared" si="1"/>
        <v>ÜÜRITAV PINDStuudio22 Äriruumid</v>
      </c>
    </row>
    <row r="106" spans="1:4" x14ac:dyDescent="0.25">
      <c r="A106" s="43" t="s">
        <v>382</v>
      </c>
      <c r="B106" s="43" t="s">
        <v>383</v>
      </c>
      <c r="C106" s="43" t="s">
        <v>86</v>
      </c>
      <c r="D106" s="43" t="str">
        <f t="shared" si="1"/>
        <v>ÜÜRITAV PINDSuitsetamise ruum79 Liigitamata sotsiaal- ja puhkeruumid</v>
      </c>
    </row>
    <row r="107" spans="1:4" x14ac:dyDescent="0.25">
      <c r="A107" s="43" t="s">
        <v>384</v>
      </c>
      <c r="B107" s="43" t="s">
        <v>385</v>
      </c>
      <c r="C107" s="43" t="s">
        <v>86</v>
      </c>
      <c r="D107" s="43" t="str">
        <f t="shared" si="1"/>
        <v>ÜÜRITAV PINDSöökla/Kohvik61 Toitlustusruumid</v>
      </c>
    </row>
    <row r="108" spans="1:4" x14ac:dyDescent="0.25">
      <c r="A108" s="43" t="s">
        <v>386</v>
      </c>
      <c r="B108" s="43" t="s">
        <v>367</v>
      </c>
      <c r="C108" s="43" t="s">
        <v>86</v>
      </c>
      <c r="D108" s="43" t="str">
        <f t="shared" si="1"/>
        <v>ÜÜRITAV PINDTalveaed89 Liigitamata ühisruumid</v>
      </c>
    </row>
    <row r="109" spans="1:4" x14ac:dyDescent="0.25">
      <c r="A109" s="43" t="s">
        <v>387</v>
      </c>
      <c r="B109" s="43" t="s">
        <v>388</v>
      </c>
      <c r="C109" s="43" t="s">
        <v>86</v>
      </c>
      <c r="D109" s="43" t="str">
        <f t="shared" si="1"/>
        <v>ÜÜRITAV PINDTervishoiuruum42 Tervishoiuruumid</v>
      </c>
    </row>
    <row r="110" spans="1:4" x14ac:dyDescent="0.25">
      <c r="A110" s="43" t="s">
        <v>389</v>
      </c>
      <c r="B110" s="43" t="s">
        <v>367</v>
      </c>
      <c r="C110" s="43" t="s">
        <v>86</v>
      </c>
      <c r="D110" s="43" t="str">
        <f t="shared" si="1"/>
        <v>ÜÜRITAV PINDTorn/Platvorm89 Liigitamata ühisruumid</v>
      </c>
    </row>
    <row r="111" spans="1:4" x14ac:dyDescent="0.25">
      <c r="A111" s="43" t="s">
        <v>390</v>
      </c>
      <c r="B111" s="43" t="s">
        <v>96</v>
      </c>
      <c r="C111" s="43" t="s">
        <v>86</v>
      </c>
      <c r="D111" s="43" t="str">
        <f t="shared" si="1"/>
        <v>ÜÜRITAV PINDTorulifti ruum92 Vertikaalliiklusruumid</v>
      </c>
    </row>
    <row r="112" spans="1:4" x14ac:dyDescent="0.25">
      <c r="A112" s="43" t="s">
        <v>87</v>
      </c>
      <c r="B112" s="43" t="s">
        <v>88</v>
      </c>
      <c r="C112" s="43" t="s">
        <v>86</v>
      </c>
      <c r="D112" s="43" t="str">
        <f t="shared" si="1"/>
        <v>ÜÜRITAV PINDTuulekoda83 Sissepääsuruumid</v>
      </c>
    </row>
    <row r="113" spans="1:4" x14ac:dyDescent="0.25">
      <c r="A113" s="43" t="s">
        <v>391</v>
      </c>
      <c r="B113" s="43" t="s">
        <v>392</v>
      </c>
      <c r="C113" s="43" t="s">
        <v>86</v>
      </c>
      <c r="D113" s="43" t="str">
        <f t="shared" si="1"/>
        <v>ÜÜRITAV PINDTöökoda35 Kutseõppeasutuse töökojad</v>
      </c>
    </row>
    <row r="114" spans="1:4" x14ac:dyDescent="0.25">
      <c r="A114" s="43" t="s">
        <v>391</v>
      </c>
      <c r="B114" s="43" t="s">
        <v>358</v>
      </c>
      <c r="C114" s="43" t="s">
        <v>86</v>
      </c>
      <c r="D114" s="43" t="str">
        <f t="shared" si="1"/>
        <v>ÜÜRITAV PINDTöökoda41 Tootmisruumid</v>
      </c>
    </row>
    <row r="115" spans="1:4" x14ac:dyDescent="0.25">
      <c r="A115" s="43" t="s">
        <v>391</v>
      </c>
      <c r="B115" s="43" t="s">
        <v>172</v>
      </c>
      <c r="C115" s="43" t="s">
        <v>86</v>
      </c>
      <c r="D115" s="43" t="str">
        <f t="shared" si="1"/>
        <v>ÜÜRITAV PINDTöökoda49 Ruumigrupi liigitamata eriruumid</v>
      </c>
    </row>
    <row r="116" spans="1:4" x14ac:dyDescent="0.25">
      <c r="A116" s="43" t="s">
        <v>393</v>
      </c>
      <c r="B116" s="43" t="s">
        <v>380</v>
      </c>
      <c r="C116" s="43" t="s">
        <v>86</v>
      </c>
      <c r="D116" s="43" t="str">
        <f t="shared" si="1"/>
        <v>ÜÜRITAV PINDUjula47 Spordiruumid</v>
      </c>
    </row>
    <row r="117" spans="1:4" x14ac:dyDescent="0.25">
      <c r="A117" s="43" t="s">
        <v>394</v>
      </c>
      <c r="B117" s="43" t="s">
        <v>395</v>
      </c>
      <c r="C117" s="43" t="s">
        <v>86</v>
      </c>
      <c r="D117" s="43" t="str">
        <f t="shared" si="1"/>
        <v>ÜÜRITAV PINDValveruum38 Valveruumid</v>
      </c>
    </row>
    <row r="118" spans="1:4" x14ac:dyDescent="0.25">
      <c r="A118" s="43" t="s">
        <v>396</v>
      </c>
      <c r="B118" s="43" t="s">
        <v>397</v>
      </c>
      <c r="C118" s="43" t="s">
        <v>86</v>
      </c>
      <c r="D118" s="43" t="str">
        <f t="shared" si="1"/>
        <v>ÜÜRITAV PINDVarjend81 Varjendid</v>
      </c>
    </row>
    <row r="119" spans="1:4" x14ac:dyDescent="0.25">
      <c r="A119" s="43" t="s">
        <v>105</v>
      </c>
      <c r="B119" s="43" t="s">
        <v>106</v>
      </c>
      <c r="C119" s="43" t="s">
        <v>86</v>
      </c>
      <c r="D119" s="43" t="str">
        <f t="shared" si="1"/>
        <v>ÜÜRITAV PINDWC73 WC-ruumid</v>
      </c>
    </row>
    <row r="120" spans="1:4" x14ac:dyDescent="0.25">
      <c r="A120" s="43"/>
      <c r="B120" s="43"/>
      <c r="C120" s="43" t="s">
        <v>398</v>
      </c>
      <c r="D120" s="43"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5703125" style="1" bestFit="1" customWidth="1"/>
    <col min="6" max="6" width="7.42578125" style="1" bestFit="1" customWidth="1"/>
    <col min="7" max="7" width="7.42578125" style="1" customWidth="1"/>
    <col min="8" max="9" width="9.140625" style="1"/>
    <col min="10" max="10" width="42.5703125" style="1" bestFit="1" customWidth="1"/>
    <col min="12" max="12" width="29" bestFit="1" customWidth="1"/>
    <col min="13" max="13" width="17.5703125" bestFit="1" customWidth="1"/>
  </cols>
  <sheetData>
    <row r="1" spans="1:13" x14ac:dyDescent="0.25">
      <c r="A1" s="3" t="s">
        <v>399</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297</v>
      </c>
      <c r="L1" s="4" t="s">
        <v>130</v>
      </c>
      <c r="M1" s="4" t="s">
        <v>400</v>
      </c>
    </row>
    <row r="2" spans="1:13" x14ac:dyDescent="0.25">
      <c r="A2" s="3" t="s">
        <v>401</v>
      </c>
      <c r="C2" s="4">
        <f>C1</f>
        <v>-5</v>
      </c>
      <c r="D2" s="4" t="s">
        <v>402</v>
      </c>
      <c r="E2" s="4" t="s">
        <v>86</v>
      </c>
      <c r="F2" s="6" t="str">
        <f>IF('Hoone üldandmed'!$B$4="","",IF(IF(C2&gt;='Hoone üldandmed'!$B$4*1,TRUE,FALSE),C2,""))</f>
        <v/>
      </c>
      <c r="G2" s="6" t="b">
        <f>IF('Hoone üldandmed'!$B$4="",FALSE,IF(C2&gt;='Hoone üldandmed'!$B$4*1,TRUE,FALSE))</f>
        <v>0</v>
      </c>
      <c r="H2" s="4"/>
      <c r="I2" s="1">
        <f>COUNTIFS($C$1:C2,C2)</f>
        <v>2</v>
      </c>
      <c r="J2" s="4" t="s">
        <v>101</v>
      </c>
      <c r="L2" s="4" t="s">
        <v>126</v>
      </c>
      <c r="M2" s="4" t="s">
        <v>403</v>
      </c>
    </row>
    <row r="3" spans="1:13" x14ac:dyDescent="0.25">
      <c r="A3" s="3" t="s">
        <v>404</v>
      </c>
      <c r="C3" s="4">
        <f t="shared" ref="C3:C10" si="0">C2</f>
        <v>-5</v>
      </c>
      <c r="D3" s="4" t="s">
        <v>405</v>
      </c>
      <c r="E3" s="4" t="s">
        <v>94</v>
      </c>
      <c r="F3" s="6" t="str">
        <f>IF('Hoone üldandmed'!$B$4="","",IF(IF(C3&gt;='Hoone üldandmed'!$B$4*1,TRUE,FALSE),C3,""))</f>
        <v/>
      </c>
      <c r="G3" s="6" t="b">
        <f>IF('Hoone üldandmed'!$B$4="",FALSE,IF(C3&gt;='Hoone üldandmed'!$B$4*1,TRUE,FALSE))</f>
        <v>0</v>
      </c>
      <c r="H3" s="4"/>
      <c r="I3" s="1">
        <f>COUNTIFS($C$1:C3,C3)</f>
        <v>3</v>
      </c>
      <c r="J3" s="4" t="s">
        <v>94</v>
      </c>
      <c r="L3" s="4" t="s">
        <v>89</v>
      </c>
      <c r="M3" s="4" t="s">
        <v>406</v>
      </c>
    </row>
    <row r="4" spans="1:13" x14ac:dyDescent="0.25">
      <c r="A4" s="3" t="s">
        <v>407</v>
      </c>
      <c r="C4" s="4">
        <f t="shared" si="0"/>
        <v>-5</v>
      </c>
      <c r="D4" s="4" t="s">
        <v>408</v>
      </c>
      <c r="E4" s="4" t="s">
        <v>101</v>
      </c>
      <c r="F4" s="6" t="str">
        <f>IF('Hoone üldandmed'!$B$4="","",IF(IF(C4&gt;='Hoone üldandmed'!$B$4*1,TRUE,FALSE),C4,""))</f>
        <v/>
      </c>
      <c r="G4" s="6" t="b">
        <f>IF('Hoone üldandmed'!$B$4="",FALSE,IF(C4&gt;='Hoone üldandmed'!$B$4*1,TRUE,FALSE))</f>
        <v>0</v>
      </c>
      <c r="H4" s="4"/>
      <c r="I4" s="1">
        <f>COUNTIFS($C$1:C4,C4)</f>
        <v>4</v>
      </c>
      <c r="J4" s="4" t="s">
        <v>86</v>
      </c>
      <c r="L4" s="4" t="s">
        <v>409</v>
      </c>
      <c r="M4" s="4" t="s">
        <v>410</v>
      </c>
    </row>
    <row r="5" spans="1:13" x14ac:dyDescent="0.25">
      <c r="A5" s="3" t="s">
        <v>411</v>
      </c>
      <c r="C5" s="4">
        <f t="shared" si="0"/>
        <v>-5</v>
      </c>
      <c r="D5" s="4" t="s">
        <v>412</v>
      </c>
      <c r="E5" s="4"/>
      <c r="F5" s="6" t="str">
        <f>IF('Hoone üldandmed'!$B$4="","",IF(IF(C5&gt;='Hoone üldandmed'!$B$4*1,TRUE,FALSE),C5,""))</f>
        <v/>
      </c>
      <c r="G5" s="6" t="b">
        <f>IF('Hoone üldandmed'!$B$4="",FALSE,IF(C5&gt;='Hoone üldandmed'!$B$4*1,TRUE,FALSE))</f>
        <v>0</v>
      </c>
      <c r="H5" s="4"/>
      <c r="I5" s="1">
        <f>COUNTIFS($C$1:C5,C5)</f>
        <v>5</v>
      </c>
      <c r="J5" s="4" t="s">
        <v>398</v>
      </c>
      <c r="L5" s="4" t="s">
        <v>413</v>
      </c>
      <c r="M5" s="4" t="s">
        <v>414</v>
      </c>
    </row>
    <row r="6" spans="1:13" x14ac:dyDescent="0.25">
      <c r="A6" s="3" t="s">
        <v>415</v>
      </c>
      <c r="C6" s="4">
        <f t="shared" si="0"/>
        <v>-5</v>
      </c>
      <c r="D6" s="4" t="s">
        <v>416</v>
      </c>
      <c r="E6" s="4" t="s">
        <v>417</v>
      </c>
      <c r="F6" s="6" t="str">
        <f>IF('Hoone üldandmed'!$B$4="","",IF(IF(C6&gt;='Hoone üldandmed'!$B$4*1,TRUE,FALSE),C6,""))</f>
        <v/>
      </c>
      <c r="G6" s="6" t="b">
        <f>IF('Hoone üldandmed'!$B$4="",FALSE,IF(C6&gt;='Hoone üldandmed'!$B$4*1,TRUE,FALSE))</f>
        <v>0</v>
      </c>
      <c r="H6" s="4"/>
      <c r="I6" s="1">
        <f>COUNTIFS($C$1:C6,C6)</f>
        <v>6</v>
      </c>
      <c r="L6" s="4" t="s">
        <v>140</v>
      </c>
      <c r="M6" s="4" t="s">
        <v>418</v>
      </c>
    </row>
    <row r="7" spans="1:13" x14ac:dyDescent="0.25">
      <c r="A7" s="3" t="s">
        <v>84</v>
      </c>
      <c r="C7" s="4">
        <f t="shared" si="0"/>
        <v>-5</v>
      </c>
      <c r="D7" s="4" t="s">
        <v>419</v>
      </c>
      <c r="E7" s="4"/>
      <c r="F7" s="6" t="str">
        <f>IF('Hoone üldandmed'!$B$4="","",IF(IF(C7&gt;='Hoone üldandmed'!$B$4*1,TRUE,FALSE),C7,""))</f>
        <v/>
      </c>
      <c r="G7" s="6" t="b">
        <f>IF('Hoone üldandmed'!$B$4="",FALSE,IF(C7&gt;='Hoone üldandmed'!$B$4*1,TRUE,FALSE))</f>
        <v>0</v>
      </c>
      <c r="H7" s="4"/>
      <c r="I7" s="1">
        <f>COUNTIFS($C$1:C7,C7)</f>
        <v>7</v>
      </c>
    </row>
    <row r="8" spans="1:13" x14ac:dyDescent="0.25">
      <c r="A8" s="3" t="s">
        <v>183</v>
      </c>
      <c r="C8" s="4">
        <f>C7</f>
        <v>-5</v>
      </c>
      <c r="D8" s="4" t="s">
        <v>420</v>
      </c>
      <c r="E8" s="4"/>
      <c r="F8" s="6" t="str">
        <f>IF('Hoone üldandmed'!$B$4="","",IF(IF(C8&gt;='Hoone üldandmed'!$B$4*1,TRUE,FALSE),C8,""))</f>
        <v/>
      </c>
      <c r="G8" s="6" t="b">
        <f>IF('Hoone üldandmed'!$B$4="",FALSE,IF(C8&gt;='Hoone üldandmed'!$B$4*1,TRUE,FALSE))</f>
        <v>0</v>
      </c>
      <c r="H8" s="4"/>
      <c r="I8" s="1">
        <f>COUNTIFS($C$1:C8,C8)</f>
        <v>8</v>
      </c>
    </row>
    <row r="9" spans="1:13" x14ac:dyDescent="0.25">
      <c r="A9" s="3" t="s">
        <v>223</v>
      </c>
      <c r="C9" s="4">
        <f t="shared" si="0"/>
        <v>-5</v>
      </c>
      <c r="D9" s="4" t="s">
        <v>421</v>
      </c>
      <c r="E9" s="4" t="s">
        <v>297</v>
      </c>
      <c r="F9" s="6" t="str">
        <f>IF('Hoone üldandmed'!$B$4="","",IF(IF(C9&gt;='Hoone üldandmed'!$B$4*1,TRUE,FALSE),C9,""))</f>
        <v/>
      </c>
      <c r="G9" s="6" t="b">
        <f>IF('Hoone üldandmed'!$B$4="",FALSE,IF(C9&gt;='Hoone üldandmed'!$B$4*1,TRUE,FALSE))</f>
        <v>0</v>
      </c>
      <c r="H9" s="4"/>
      <c r="I9" s="1">
        <f>COUNTIFS($C$1:C9,C9)</f>
        <v>9</v>
      </c>
    </row>
    <row r="10" spans="1:13" x14ac:dyDescent="0.25">
      <c r="A10" s="3" t="s">
        <v>260</v>
      </c>
      <c r="C10" s="4">
        <f t="shared" si="0"/>
        <v>-5</v>
      </c>
      <c r="D10" s="4" t="s">
        <v>422</v>
      </c>
      <c r="E10" s="4" t="s">
        <v>398</v>
      </c>
      <c r="F10" s="6" t="str">
        <f>IF('Hoone üldandmed'!$B$4="","",IF(IF(C10&gt;='Hoone üldandmed'!$B$4*1,TRUE,FALSE),C10,""))</f>
        <v/>
      </c>
      <c r="G10" s="6" t="b">
        <f>IF('Hoone üldandmed'!$B$4="",FALSE,IF(C10&gt;='Hoone üldandmed'!$B$4*1,TRUE,FALSE))</f>
        <v>0</v>
      </c>
      <c r="H10" s="4"/>
    </row>
    <row r="11" spans="1:13" x14ac:dyDescent="0.25">
      <c r="A11" s="3" t="s">
        <v>5</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423</v>
      </c>
      <c r="C12" s="4">
        <f t="shared" si="1"/>
        <v>-4</v>
      </c>
      <c r="D12" s="4" t="s">
        <v>402</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424</v>
      </c>
      <c r="C13" s="4">
        <f t="shared" si="1"/>
        <v>-4</v>
      </c>
      <c r="D13" s="4" t="s">
        <v>405</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425</v>
      </c>
      <c r="C14" s="4">
        <f t="shared" si="1"/>
        <v>-4</v>
      </c>
      <c r="D14" s="4" t="s">
        <v>408</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426</v>
      </c>
      <c r="C15" s="4">
        <f t="shared" si="1"/>
        <v>-4</v>
      </c>
      <c r="D15" s="4" t="s">
        <v>412</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427</v>
      </c>
      <c r="C16" s="4">
        <f t="shared" si="1"/>
        <v>-4</v>
      </c>
      <c r="D16" s="4" t="s">
        <v>416</v>
      </c>
      <c r="E16" s="4" t="s">
        <v>417</v>
      </c>
      <c r="F16" s="6" t="str">
        <f>IF('Hoone üldandmed'!$B$4="","",IF(IF(C16&gt;='Hoone üldandmed'!$B$4*1,TRUE,FALSE),C16,""))</f>
        <v/>
      </c>
      <c r="G16" s="6" t="b">
        <f>IF('Hoone üldandmed'!$B$4="",FALSE,IF(C16&gt;='Hoone üldandmed'!$B$4*1,TRUE,FALSE))</f>
        <v>0</v>
      </c>
      <c r="H16" s="4"/>
      <c r="I16" s="1">
        <f>COUNTIFS($C$1:C16,C16)</f>
        <v>6</v>
      </c>
    </row>
    <row r="17" spans="1:9" x14ac:dyDescent="0.25">
      <c r="A17" s="3" t="s">
        <v>428</v>
      </c>
      <c r="C17" s="4">
        <f t="shared" si="1"/>
        <v>-4</v>
      </c>
      <c r="D17" s="4" t="s">
        <v>419</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429</v>
      </c>
      <c r="C18" s="4">
        <f t="shared" si="1"/>
        <v>-4</v>
      </c>
      <c r="D18" s="4" t="s">
        <v>420</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430</v>
      </c>
      <c r="C19" s="4">
        <f t="shared" si="1"/>
        <v>-4</v>
      </c>
      <c r="D19" s="4" t="s">
        <v>421</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431</v>
      </c>
      <c r="C20" s="4">
        <f t="shared" si="1"/>
        <v>-4</v>
      </c>
      <c r="D20" s="4" t="s">
        <v>422</v>
      </c>
      <c r="E20" s="4" t="s">
        <v>398</v>
      </c>
      <c r="F20" s="6" t="str">
        <f>IF('Hoone üldandmed'!$B$4="","",IF(IF(C20&gt;='Hoone üldandmed'!$B$4*1,TRUE,FALSE),C20,""))</f>
        <v/>
      </c>
      <c r="G20" s="6" t="b">
        <f>IF('Hoone üldandmed'!$B$4="",FALSE,IF(C20&gt;='Hoone üldandmed'!$B$4*1,TRUE,FALSE))</f>
        <v>0</v>
      </c>
      <c r="H20" s="4"/>
    </row>
    <row r="21" spans="1:9" x14ac:dyDescent="0.25">
      <c r="A21" s="3" t="s">
        <v>432</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433</v>
      </c>
      <c r="C22" s="4">
        <f t="shared" si="1"/>
        <v>-3</v>
      </c>
      <c r="D22" s="4" t="s">
        <v>402</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434</v>
      </c>
      <c r="C23" s="4">
        <f t="shared" si="1"/>
        <v>-3</v>
      </c>
      <c r="D23" s="4" t="s">
        <v>405</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435</v>
      </c>
      <c r="C24" s="4">
        <f t="shared" si="1"/>
        <v>-3</v>
      </c>
      <c r="D24" s="4" t="s">
        <v>408</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436</v>
      </c>
      <c r="C25" s="4">
        <f t="shared" si="1"/>
        <v>-3</v>
      </c>
      <c r="D25" s="4" t="s">
        <v>412</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437</v>
      </c>
      <c r="C26" s="4">
        <f t="shared" si="1"/>
        <v>-3</v>
      </c>
      <c r="D26" s="4" t="s">
        <v>416</v>
      </c>
      <c r="E26" s="4" t="s">
        <v>417</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419</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420</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421</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422</v>
      </c>
      <c r="E30" s="4" t="s">
        <v>398</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402</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405</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408</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412</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416</v>
      </c>
      <c r="E36" s="4" t="s">
        <v>417</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419</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420</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421</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422</v>
      </c>
      <c r="E40" s="4" t="s">
        <v>398</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402</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405</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408</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412</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416</v>
      </c>
      <c r="E46" s="4" t="s">
        <v>417</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419</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420</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421</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422</v>
      </c>
      <c r="E50" s="4" t="s">
        <v>398</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25">
      <c r="C52" s="4">
        <f t="shared" si="2"/>
        <v>0</v>
      </c>
      <c r="D52" s="4" t="s">
        <v>402</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25">
      <c r="C53" s="4">
        <f t="shared" si="2"/>
        <v>0</v>
      </c>
      <c r="D53" s="4" t="s">
        <v>405</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25">
      <c r="C54" s="4">
        <f t="shared" si="2"/>
        <v>0</v>
      </c>
      <c r="D54" s="4" t="s">
        <v>408</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25">
      <c r="C55" s="4">
        <f t="shared" si="2"/>
        <v>0</v>
      </c>
      <c r="D55" s="4" t="s">
        <v>412</v>
      </c>
      <c r="E55" s="4" t="str">
        <f>IF(E45=0,"",E45)</f>
        <v/>
      </c>
      <c r="F55" s="6" t="str">
        <f>IF('Hoone üldandmed'!$B$4="","",IF(IF(C55&gt;='Hoone üldandmed'!$B$4*1,TRUE,FALSE),C55,""))</f>
        <v/>
      </c>
      <c r="G55" s="6" t="b">
        <f>IF('Hoone üldandmed'!$B$4="",FALSE,IF(C55&gt;='Hoone üldandmed'!$B$4*1,TRUE,FALSE))</f>
        <v>0</v>
      </c>
      <c r="H55" s="4"/>
      <c r="I55" s="1">
        <f>COUNTIFS($C$1:C55,C55)</f>
        <v>5</v>
      </c>
    </row>
    <row r="56" spans="3:9" x14ac:dyDescent="0.25">
      <c r="C56" s="4">
        <f t="shared" si="2"/>
        <v>0</v>
      </c>
      <c r="D56" s="4" t="s">
        <v>416</v>
      </c>
      <c r="E56" s="4" t="s">
        <v>417</v>
      </c>
      <c r="F56" s="6" t="str">
        <f>IF('Hoone üldandmed'!$B$4="","",IF(IF(C56&gt;='Hoone üldandmed'!$B$4*1,TRUE,FALSE),C56,""))</f>
        <v/>
      </c>
      <c r="G56" s="6" t="b">
        <f>IF('Hoone üldandmed'!$B$4="",FALSE,IF(C56&gt;='Hoone üldandmed'!$B$4*1,TRUE,FALSE))</f>
        <v>0</v>
      </c>
      <c r="H56" s="4"/>
      <c r="I56" s="1">
        <f>COUNTIFS($C$1:C56,C56)</f>
        <v>6</v>
      </c>
    </row>
    <row r="57" spans="3:9" x14ac:dyDescent="0.25">
      <c r="C57" s="4">
        <f t="shared" si="2"/>
        <v>0</v>
      </c>
      <c r="D57" s="4" t="s">
        <v>419</v>
      </c>
      <c r="E57" s="4" t="str">
        <f>IF(E47=0,"",E47)</f>
        <v/>
      </c>
      <c r="F57" s="6" t="str">
        <f>IF('Hoone üldandmed'!$B$4="","",IF(IF(C57&gt;='Hoone üldandmed'!$B$4*1,TRUE,FALSE),C57,""))</f>
        <v/>
      </c>
      <c r="G57" s="6" t="b">
        <f>IF('Hoone üldandmed'!$B$4="",FALSE,IF(C57&gt;='Hoone üldandmed'!$B$4*1,TRUE,FALSE))</f>
        <v>0</v>
      </c>
      <c r="H57" s="4"/>
      <c r="I57" s="1">
        <f>COUNTIFS($C$1:C57,C57)</f>
        <v>7</v>
      </c>
    </row>
    <row r="58" spans="3:9" x14ac:dyDescent="0.25">
      <c r="C58" s="4">
        <f t="shared" si="2"/>
        <v>0</v>
      </c>
      <c r="D58" s="4" t="s">
        <v>420</v>
      </c>
      <c r="E58" s="4" t="str">
        <f>IF(E48=0,"",E48)</f>
        <v/>
      </c>
      <c r="F58" s="6" t="str">
        <f>IF('Hoone üldandmed'!$B$4="","",IF(IF(C58&gt;='Hoone üldandmed'!$B$4*1,TRUE,FALSE),C58,""))</f>
        <v/>
      </c>
      <c r="G58" s="6" t="b">
        <f>IF('Hoone üldandmed'!$B$4="",FALSE,IF(C58&gt;='Hoone üldandmed'!$B$4*1,TRUE,FALSE))</f>
        <v>0</v>
      </c>
      <c r="H58" s="4"/>
      <c r="I58" s="1">
        <f>COUNTIFS($C$1:C58,C58)</f>
        <v>8</v>
      </c>
    </row>
    <row r="59" spans="3:9" x14ac:dyDescent="0.25">
      <c r="C59" s="4">
        <f t="shared" si="2"/>
        <v>0</v>
      </c>
      <c r="D59" s="4" t="s">
        <v>421</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25">
      <c r="C60" s="4">
        <f t="shared" si="2"/>
        <v>0</v>
      </c>
      <c r="D60" s="4" t="s">
        <v>422</v>
      </c>
      <c r="E60" s="4" t="s">
        <v>398</v>
      </c>
      <c r="F60" s="6" t="str">
        <f>IF('Hoone üldandmed'!$B$4="","",IF(IF(C60&gt;='Hoone üldandmed'!$B$4*1,TRUE,FALSE),C60,""))</f>
        <v/>
      </c>
      <c r="G60" s="6" t="b">
        <f>IF('Hoone üldandmed'!$B$4="",FALSE,IF(C60&gt;='Hoone üldandmed'!$B$4*1,TRUE,FALSE))</f>
        <v>0</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402</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405</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408</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412</v>
      </c>
      <c r="E65" s="4" t="str">
        <f>IF(E55=0,"",E55)</f>
        <v/>
      </c>
      <c r="F65" s="7">
        <f>IF(IF(C65&lt;='Hoone üldandmed'!$B$3*1,TRUE,FALSE),C65,"")</f>
        <v>1</v>
      </c>
      <c r="G65" s="7" t="b">
        <f>IF(C65&lt;='Hoone üldandmed'!$B$3*1,TRUE,FALSE)</f>
        <v>1</v>
      </c>
      <c r="H65" s="4"/>
      <c r="I65" s="1">
        <f>COUNTIFS($C$1:C65,C65)</f>
        <v>5</v>
      </c>
    </row>
    <row r="66" spans="3:9" x14ac:dyDescent="0.25">
      <c r="C66" s="4">
        <f t="shared" si="2"/>
        <v>1</v>
      </c>
      <c r="D66" s="4" t="s">
        <v>416</v>
      </c>
      <c r="E66" s="4" t="s">
        <v>417</v>
      </c>
      <c r="F66" s="7">
        <f>IF(IF(C66&lt;='Hoone üldandmed'!$B$3*1,TRUE,FALSE),C66,"")</f>
        <v>1</v>
      </c>
      <c r="G66" s="7" t="b">
        <f>IF(C66&lt;='Hoone üldandmed'!$B$3*1,TRUE,FALSE)</f>
        <v>1</v>
      </c>
      <c r="H66" s="4"/>
      <c r="I66" s="1">
        <f>COUNTIFS($C$1:C66,C66)</f>
        <v>6</v>
      </c>
    </row>
    <row r="67" spans="3:9" x14ac:dyDescent="0.25">
      <c r="C67" s="4">
        <f t="shared" ref="C67:C76" si="3">C57+1</f>
        <v>1</v>
      </c>
      <c r="D67" s="4" t="s">
        <v>419</v>
      </c>
      <c r="E67" s="4" t="str">
        <f>IF(E57=0,"",E57)</f>
        <v/>
      </c>
      <c r="F67" s="7">
        <f>IF(IF(C67&lt;='Hoone üldandmed'!$B$3*1,TRUE,FALSE),C67,"")</f>
        <v>1</v>
      </c>
      <c r="G67" s="7" t="b">
        <f>IF(C67&lt;='Hoone üldandmed'!$B$3*1,TRUE,FALSE)</f>
        <v>1</v>
      </c>
      <c r="H67" s="4"/>
      <c r="I67" s="1">
        <f>COUNTIFS($C$1:C67,C67)</f>
        <v>7</v>
      </c>
    </row>
    <row r="68" spans="3:9" x14ac:dyDescent="0.25">
      <c r="C68" s="4">
        <f t="shared" si="3"/>
        <v>1</v>
      </c>
      <c r="D68" s="4" t="s">
        <v>420</v>
      </c>
      <c r="E68" s="4" t="str">
        <f>IF(E58=0,"",E58)</f>
        <v/>
      </c>
      <c r="F68" s="7">
        <f>IF(IF(C68&lt;='Hoone üldandmed'!$B$3*1,TRUE,FALSE),C68,"")</f>
        <v>1</v>
      </c>
      <c r="G68" s="7" t="b">
        <f>IF(C68&lt;='Hoone üldandmed'!$B$3*1,TRUE,FALSE)</f>
        <v>1</v>
      </c>
      <c r="H68" s="4"/>
      <c r="I68" s="1">
        <f>COUNTIFS($C$1:C68,C68)</f>
        <v>8</v>
      </c>
    </row>
    <row r="69" spans="3:9" x14ac:dyDescent="0.25">
      <c r="C69" s="4">
        <f t="shared" si="3"/>
        <v>1</v>
      </c>
      <c r="D69" s="4" t="s">
        <v>421</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422</v>
      </c>
      <c r="E70" s="4" t="s">
        <v>398</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402</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405</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408</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412</v>
      </c>
      <c r="E75" s="4" t="str">
        <f>IF(E65=0,"",E65)</f>
        <v/>
      </c>
      <c r="F75" s="7">
        <f>IF(IF(C75&lt;='Hoone üldandmed'!$B$3*1,TRUE,FALSE),C75,"")</f>
        <v>2</v>
      </c>
      <c r="G75" s="7" t="b">
        <f>IF(C75&lt;='Hoone üldandmed'!$B$3*1,TRUE,FALSE)</f>
        <v>1</v>
      </c>
      <c r="H75" s="4"/>
      <c r="I75" s="1">
        <f>COUNTIFS($C$1:C75,C75)</f>
        <v>5</v>
      </c>
    </row>
    <row r="76" spans="3:9" x14ac:dyDescent="0.25">
      <c r="C76" s="4">
        <f t="shared" si="3"/>
        <v>2</v>
      </c>
      <c r="D76" s="4" t="s">
        <v>416</v>
      </c>
      <c r="E76" s="4" t="s">
        <v>417</v>
      </c>
      <c r="F76" s="7">
        <f>IF(IF(C76&lt;='Hoone üldandmed'!$B$3*1,TRUE,FALSE),C76,"")</f>
        <v>2</v>
      </c>
      <c r="G76" s="7" t="b">
        <f>IF(C76&lt;='Hoone üldandmed'!$B$3*1,TRUE,FALSE)</f>
        <v>1</v>
      </c>
      <c r="H76" s="4"/>
      <c r="I76" s="1">
        <f>COUNTIFS($C$1:C76,C76)</f>
        <v>6</v>
      </c>
    </row>
    <row r="77" spans="3:9" x14ac:dyDescent="0.25">
      <c r="C77" s="4">
        <f t="shared" ref="C77:C86" si="4">C67+1</f>
        <v>2</v>
      </c>
      <c r="D77" s="4" t="s">
        <v>419</v>
      </c>
      <c r="E77" s="4" t="str">
        <f>IF(E67=0,"",E67)</f>
        <v/>
      </c>
      <c r="F77" s="7">
        <f>IF(IF(C77&lt;='Hoone üldandmed'!$B$3*1,TRUE,FALSE),C77,"")</f>
        <v>2</v>
      </c>
      <c r="G77" s="7" t="b">
        <f>IF(C77&lt;='Hoone üldandmed'!$B$3*1,TRUE,FALSE)</f>
        <v>1</v>
      </c>
      <c r="H77" s="4"/>
      <c r="I77" s="1">
        <f>COUNTIFS($C$1:C77,C77)</f>
        <v>7</v>
      </c>
    </row>
    <row r="78" spans="3:9" x14ac:dyDescent="0.25">
      <c r="C78" s="4">
        <f t="shared" si="4"/>
        <v>2</v>
      </c>
      <c r="D78" s="4" t="s">
        <v>420</v>
      </c>
      <c r="E78" s="4" t="str">
        <f>IF(E68=0,"",E68)</f>
        <v/>
      </c>
      <c r="F78" s="7">
        <f>IF(IF(C78&lt;='Hoone üldandmed'!$B$3*1,TRUE,FALSE),C78,"")</f>
        <v>2</v>
      </c>
      <c r="G78" s="7" t="b">
        <f>IF(C78&lt;='Hoone üldandmed'!$B$3*1,TRUE,FALSE)</f>
        <v>1</v>
      </c>
      <c r="H78" s="4"/>
      <c r="I78" s="1">
        <f>COUNTIFS($C$1:C78,C78)</f>
        <v>8</v>
      </c>
    </row>
    <row r="79" spans="3:9" x14ac:dyDescent="0.25">
      <c r="C79" s="4">
        <f t="shared" si="4"/>
        <v>2</v>
      </c>
      <c r="D79" s="4" t="s">
        <v>421</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422</v>
      </c>
      <c r="E80" s="4" t="s">
        <v>398</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402</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405</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408</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412</v>
      </c>
      <c r="E85" s="4" t="str">
        <f>IF(E75=0,"",E75)</f>
        <v/>
      </c>
      <c r="F85" s="7">
        <f>IF(IF(C85&lt;='Hoone üldandmed'!$B$3*1,TRUE,FALSE),C85,"")</f>
        <v>3</v>
      </c>
      <c r="G85" s="7" t="b">
        <f>IF(C85&lt;='Hoone üldandmed'!$B$3*1,TRUE,FALSE)</f>
        <v>1</v>
      </c>
      <c r="H85" s="4"/>
      <c r="I85" s="1">
        <f>COUNTIFS($C$1:C85,C85)</f>
        <v>5</v>
      </c>
    </row>
    <row r="86" spans="3:9" x14ac:dyDescent="0.25">
      <c r="C86" s="4">
        <f t="shared" si="4"/>
        <v>3</v>
      </c>
      <c r="D86" s="4" t="s">
        <v>416</v>
      </c>
      <c r="E86" s="4" t="s">
        <v>417</v>
      </c>
      <c r="F86" s="7">
        <f>IF(IF(C86&lt;='Hoone üldandmed'!$B$3*1,TRUE,FALSE),C86,"")</f>
        <v>3</v>
      </c>
      <c r="G86" s="7" t="b">
        <f>IF(C86&lt;='Hoone üldandmed'!$B$3*1,TRUE,FALSE)</f>
        <v>1</v>
      </c>
      <c r="H86" s="4"/>
      <c r="I86" s="1">
        <f>COUNTIFS($C$1:C86,C86)</f>
        <v>6</v>
      </c>
    </row>
    <row r="87" spans="3:9" x14ac:dyDescent="0.25">
      <c r="C87" s="4">
        <f t="shared" ref="C87:C96" si="5">C77+1</f>
        <v>3</v>
      </c>
      <c r="D87" s="4" t="s">
        <v>419</v>
      </c>
      <c r="E87" s="4" t="str">
        <f>IF(E77=0,"",E77)</f>
        <v/>
      </c>
      <c r="F87" s="7">
        <f>IF(IF(C87&lt;='Hoone üldandmed'!$B$3*1,TRUE,FALSE),C87,"")</f>
        <v>3</v>
      </c>
      <c r="G87" s="7" t="b">
        <f>IF(C87&lt;='Hoone üldandmed'!$B$3*1,TRUE,FALSE)</f>
        <v>1</v>
      </c>
      <c r="H87" s="4"/>
      <c r="I87" s="1">
        <f>COUNTIFS($C$1:C87,C87)</f>
        <v>7</v>
      </c>
    </row>
    <row r="88" spans="3:9" x14ac:dyDescent="0.25">
      <c r="C88" s="4">
        <f t="shared" si="5"/>
        <v>3</v>
      </c>
      <c r="D88" s="4" t="s">
        <v>420</v>
      </c>
      <c r="E88" s="4" t="str">
        <f>IF(E78=0,"",E78)</f>
        <v/>
      </c>
      <c r="F88" s="7">
        <f>IF(IF(C88&lt;='Hoone üldandmed'!$B$3*1,TRUE,FALSE),C88,"")</f>
        <v>3</v>
      </c>
      <c r="G88" s="7" t="b">
        <f>IF(C88&lt;='Hoone üldandmed'!$B$3*1,TRUE,FALSE)</f>
        <v>1</v>
      </c>
      <c r="H88" s="4"/>
      <c r="I88" s="1">
        <f>COUNTIFS($C$1:C88,C88)</f>
        <v>8</v>
      </c>
    </row>
    <row r="89" spans="3:9" x14ac:dyDescent="0.25">
      <c r="C89" s="4">
        <f t="shared" si="5"/>
        <v>3</v>
      </c>
      <c r="D89" s="4" t="s">
        <v>421</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422</v>
      </c>
      <c r="E90" s="4" t="s">
        <v>398</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402</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405</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408</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412</v>
      </c>
      <c r="E95" s="4" t="str">
        <f>IF(E85=0,"",E85)</f>
        <v/>
      </c>
      <c r="F95" s="7">
        <f>IF(IF(C95&lt;='Hoone üldandmed'!$B$3*1,TRUE,FALSE),C95,"")</f>
        <v>4</v>
      </c>
      <c r="G95" s="7" t="b">
        <f>IF(C95&lt;='Hoone üldandmed'!$B$3*1,TRUE,FALSE)</f>
        <v>1</v>
      </c>
      <c r="H95" s="4"/>
      <c r="I95" s="1">
        <f>COUNTIFS($C$1:C95,C95)</f>
        <v>5</v>
      </c>
    </row>
    <row r="96" spans="3:9" x14ac:dyDescent="0.25">
      <c r="C96" s="4">
        <f t="shared" si="5"/>
        <v>4</v>
      </c>
      <c r="D96" s="4" t="s">
        <v>416</v>
      </c>
      <c r="E96" s="4" t="s">
        <v>417</v>
      </c>
      <c r="F96" s="7">
        <f>IF(IF(C96&lt;='Hoone üldandmed'!$B$3*1,TRUE,FALSE),C96,"")</f>
        <v>4</v>
      </c>
      <c r="G96" s="7" t="b">
        <f>IF(C96&lt;='Hoone üldandmed'!$B$3*1,TRUE,FALSE)</f>
        <v>1</v>
      </c>
      <c r="H96" s="4"/>
      <c r="I96" s="1">
        <f>COUNTIFS($C$1:C96,C96)</f>
        <v>6</v>
      </c>
    </row>
    <row r="97" spans="3:9" x14ac:dyDescent="0.25">
      <c r="C97" s="4">
        <f t="shared" ref="C97:C106" si="6">C87+1</f>
        <v>4</v>
      </c>
      <c r="D97" s="4" t="s">
        <v>419</v>
      </c>
      <c r="E97" s="4" t="str">
        <f>IF(E87=0,"",E87)</f>
        <v/>
      </c>
      <c r="F97" s="7">
        <f>IF(IF(C97&lt;='Hoone üldandmed'!$B$3*1,TRUE,FALSE),C97,"")</f>
        <v>4</v>
      </c>
      <c r="G97" s="7" t="b">
        <f>IF(C97&lt;='Hoone üldandmed'!$B$3*1,TRUE,FALSE)</f>
        <v>1</v>
      </c>
      <c r="H97" s="4"/>
      <c r="I97" s="1">
        <f>COUNTIFS($C$1:C97,C97)</f>
        <v>7</v>
      </c>
    </row>
    <row r="98" spans="3:9" x14ac:dyDescent="0.25">
      <c r="C98" s="4">
        <f t="shared" si="6"/>
        <v>4</v>
      </c>
      <c r="D98" s="4" t="s">
        <v>420</v>
      </c>
      <c r="E98" s="4" t="str">
        <f>IF(E88=0,"",E88)</f>
        <v/>
      </c>
      <c r="F98" s="7">
        <f>IF(IF(C98&lt;='Hoone üldandmed'!$B$3*1,TRUE,FALSE),C98,"")</f>
        <v>4</v>
      </c>
      <c r="G98" s="7" t="b">
        <f>IF(C98&lt;='Hoone üldandmed'!$B$3*1,TRUE,FALSE)</f>
        <v>1</v>
      </c>
      <c r="H98" s="4"/>
      <c r="I98" s="1">
        <f>COUNTIFS($C$1:C98,C98)</f>
        <v>8</v>
      </c>
    </row>
    <row r="99" spans="3:9" x14ac:dyDescent="0.25">
      <c r="C99" s="4">
        <f t="shared" si="6"/>
        <v>4</v>
      </c>
      <c r="D99" s="4" t="s">
        <v>421</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422</v>
      </c>
      <c r="E100" s="4" t="s">
        <v>398</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x14ac:dyDescent="0.25">
      <c r="C102" s="4">
        <f t="shared" si="6"/>
        <v>5</v>
      </c>
      <c r="D102" s="4" t="s">
        <v>402</v>
      </c>
      <c r="E102" s="4" t="str">
        <f>IF(E92=0,"",E92)</f>
        <v>ÜÜRITAV PIND</v>
      </c>
      <c r="F102" s="7">
        <f>IF(IF(C102&lt;='Hoone üldandmed'!$B$3*1,TRUE,FALSE),C102,"")</f>
        <v>5</v>
      </c>
      <c r="G102" s="7" t="b">
        <f>IF(C102&lt;='Hoone üldandmed'!$B$3*1,TRUE,FALSE)</f>
        <v>1</v>
      </c>
      <c r="H102" s="4"/>
      <c r="I102" s="1">
        <f>COUNTIFS($C$1:C102,C102)</f>
        <v>2</v>
      </c>
    </row>
    <row r="103" spans="3:9" x14ac:dyDescent="0.25">
      <c r="C103" s="4">
        <f t="shared" si="6"/>
        <v>5</v>
      </c>
      <c r="D103" s="4" t="s">
        <v>405</v>
      </c>
      <c r="E103" s="4" t="str">
        <f>IF(E93=0,"",E93)</f>
        <v>VERTIKAALSETE ÜHENDUSTEEDE PIND</v>
      </c>
      <c r="F103" s="7">
        <f>IF(IF(C103&lt;='Hoone üldandmed'!$B$3*1,TRUE,FALSE),C103,"")</f>
        <v>5</v>
      </c>
      <c r="G103" s="7" t="b">
        <f>IF(C103&lt;='Hoone üldandmed'!$B$3*1,TRUE,FALSE)</f>
        <v>1</v>
      </c>
      <c r="H103" s="4"/>
      <c r="I103" s="1">
        <f>COUNTIFS($C$1:C103,C103)</f>
        <v>3</v>
      </c>
    </row>
    <row r="104" spans="3:9" x14ac:dyDescent="0.25">
      <c r="C104" s="4">
        <f t="shared" si="6"/>
        <v>5</v>
      </c>
      <c r="D104" s="4" t="s">
        <v>408</v>
      </c>
      <c r="E104" s="4" t="str">
        <f>IF(E94=0,"",E94)</f>
        <v>TEHNOPIND</v>
      </c>
      <c r="F104" s="7">
        <f>IF(IF(C104&lt;='Hoone üldandmed'!$B$3*1,TRUE,FALSE),C104,"")</f>
        <v>5</v>
      </c>
      <c r="G104" s="7" t="b">
        <f>IF(C104&lt;='Hoone üldandmed'!$B$3*1,TRUE,FALSE)</f>
        <v>1</v>
      </c>
      <c r="H104" s="4"/>
      <c r="I104" s="1">
        <f>COUNTIFS($C$1:C104,C104)</f>
        <v>4</v>
      </c>
    </row>
    <row r="105" spans="3:9" x14ac:dyDescent="0.25">
      <c r="C105" s="4">
        <f t="shared" si="6"/>
        <v>5</v>
      </c>
      <c r="D105" s="4" t="s">
        <v>412</v>
      </c>
      <c r="E105" s="4" t="str">
        <f>IF(E95=0,"",E95)</f>
        <v/>
      </c>
      <c r="F105" s="7">
        <f>IF(IF(C105&lt;='Hoone üldandmed'!$B$3*1,TRUE,FALSE),C105,"")</f>
        <v>5</v>
      </c>
      <c r="G105" s="7" t="b">
        <f>IF(C105&lt;='Hoone üldandmed'!$B$3*1,TRUE,FALSE)</f>
        <v>1</v>
      </c>
      <c r="H105" s="4"/>
      <c r="I105" s="1">
        <f>COUNTIFS($C$1:C105,C105)</f>
        <v>5</v>
      </c>
    </row>
    <row r="106" spans="3:9" x14ac:dyDescent="0.25">
      <c r="C106" s="4">
        <f t="shared" si="6"/>
        <v>5</v>
      </c>
      <c r="D106" s="4" t="s">
        <v>416</v>
      </c>
      <c r="E106" s="4" t="s">
        <v>417</v>
      </c>
      <c r="F106" s="7">
        <f>IF(IF(C106&lt;='Hoone üldandmed'!$B$3*1,TRUE,FALSE),C106,"")</f>
        <v>5</v>
      </c>
      <c r="G106" s="7" t="b">
        <f>IF(C106&lt;='Hoone üldandmed'!$B$3*1,TRUE,FALSE)</f>
        <v>1</v>
      </c>
      <c r="H106" s="4"/>
      <c r="I106" s="1">
        <f>COUNTIFS($C$1:C106,C106)</f>
        <v>6</v>
      </c>
    </row>
    <row r="107" spans="3:9" x14ac:dyDescent="0.25">
      <c r="C107" s="4">
        <f t="shared" ref="C107:C116" si="7">C97+1</f>
        <v>5</v>
      </c>
      <c r="D107" s="4" t="s">
        <v>419</v>
      </c>
      <c r="E107" s="4" t="str">
        <f>IF(E97=0,"",E97)</f>
        <v/>
      </c>
      <c r="F107" s="7">
        <f>IF(IF(C107&lt;='Hoone üldandmed'!$B$3*1,TRUE,FALSE),C107,"")</f>
        <v>5</v>
      </c>
      <c r="G107" s="7" t="b">
        <f>IF(C107&lt;='Hoone üldandmed'!$B$3*1,TRUE,FALSE)</f>
        <v>1</v>
      </c>
      <c r="H107" s="4"/>
      <c r="I107" s="1">
        <f>COUNTIFS($C$1:C107,C107)</f>
        <v>7</v>
      </c>
    </row>
    <row r="108" spans="3:9" x14ac:dyDescent="0.25">
      <c r="C108" s="4">
        <f t="shared" si="7"/>
        <v>5</v>
      </c>
      <c r="D108" s="4" t="s">
        <v>420</v>
      </c>
      <c r="E108" s="4" t="str">
        <f>IF(E98=0,"",E98)</f>
        <v/>
      </c>
      <c r="F108" s="7">
        <f>IF(IF(C108&lt;='Hoone üldandmed'!$B$3*1,TRUE,FALSE),C108,"")</f>
        <v>5</v>
      </c>
      <c r="G108" s="7" t="b">
        <f>IF(C108&lt;='Hoone üldandmed'!$B$3*1,TRUE,FALSE)</f>
        <v>1</v>
      </c>
      <c r="H108" s="4"/>
      <c r="I108" s="1">
        <f>COUNTIFS($C$1:C108,C108)</f>
        <v>8</v>
      </c>
    </row>
    <row r="109" spans="3:9" x14ac:dyDescent="0.25">
      <c r="C109" s="4">
        <f t="shared" si="7"/>
        <v>5</v>
      </c>
      <c r="D109" s="4" t="s">
        <v>421</v>
      </c>
      <c r="E109" s="4" t="str">
        <f>IF(E99=0,"",E99)</f>
        <v>KORRUSE AVATUD NETOPIND</v>
      </c>
      <c r="F109" s="7">
        <f>IF(IF(C109&lt;='Hoone üldandmed'!$B$3*1,TRUE,FALSE),C109,"")</f>
        <v>5</v>
      </c>
      <c r="G109" s="7" t="b">
        <f>IF(C109&lt;='Hoone üldandmed'!$B$3*1,TRUE,FALSE)</f>
        <v>1</v>
      </c>
      <c r="H109" s="4"/>
      <c r="I109" s="1">
        <f>COUNTIFS($C$1:C109,C109)</f>
        <v>9</v>
      </c>
    </row>
    <row r="110" spans="3:9" x14ac:dyDescent="0.25">
      <c r="C110" s="4">
        <f t="shared" si="7"/>
        <v>5</v>
      </c>
      <c r="D110" s="4" t="s">
        <v>422</v>
      </c>
      <c r="E110" s="4" t="s">
        <v>398</v>
      </c>
      <c r="F110" s="7">
        <f>IF(IF(C110&lt;='Hoone üldandmed'!$B$3*1,TRUE,FALSE),C110,"")</f>
        <v>5</v>
      </c>
      <c r="G110" s="7" t="b">
        <f>IF(C110&lt;='Hoone üldandmed'!$B$3*1,TRUE,FALSE)</f>
        <v>1</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402</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405</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408</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412</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416</v>
      </c>
      <c r="E116" s="4" t="s">
        <v>417</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419</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420</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421</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422</v>
      </c>
      <c r="E120" s="4" t="s">
        <v>398</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402</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405</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408</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412</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416</v>
      </c>
      <c r="E126" s="4" t="s">
        <v>417</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419</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420</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421</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422</v>
      </c>
      <c r="E130" s="4" t="s">
        <v>398</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402</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405</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408</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412</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416</v>
      </c>
      <c r="E136" s="4" t="s">
        <v>417</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419</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420</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421</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422</v>
      </c>
      <c r="E140" s="4" t="s">
        <v>398</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402</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405</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408</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412</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416</v>
      </c>
      <c r="E146" s="4" t="s">
        <v>417</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419</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420</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421</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422</v>
      </c>
      <c r="E150" s="4" t="s">
        <v>398</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402</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405</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408</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412</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416</v>
      </c>
      <c r="E156" s="4" t="s">
        <v>417</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419</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420</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421</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422</v>
      </c>
      <c r="E160" s="4" t="s">
        <v>398</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402</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405</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408</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412</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416</v>
      </c>
      <c r="E166" s="4" t="s">
        <v>417</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419</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420</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421</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422</v>
      </c>
      <c r="E170" s="4" t="s">
        <v>398</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402</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405</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408</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412</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416</v>
      </c>
      <c r="E176" s="4" t="s">
        <v>417</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419</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420</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421</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422</v>
      </c>
      <c r="E180" s="4" t="s">
        <v>398</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402</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405</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408</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412</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416</v>
      </c>
      <c r="E186" s="4" t="s">
        <v>417</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419</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420</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421</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422</v>
      </c>
      <c r="E190" s="4" t="s">
        <v>398</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402</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405</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408</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412</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416</v>
      </c>
      <c r="E196" s="4" t="s">
        <v>417</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419</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420</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421</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422</v>
      </c>
      <c r="E200" s="4" t="s">
        <v>398</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402</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405</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408</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412</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416</v>
      </c>
      <c r="E206" s="4" t="s">
        <v>417</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419</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420</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421</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422</v>
      </c>
      <c r="E210" s="4" t="s">
        <v>398</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402</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405</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408</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412</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416</v>
      </c>
      <c r="E216" s="4" t="s">
        <v>417</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419</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420</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421</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422</v>
      </c>
      <c r="E220" s="4" t="s">
        <v>398</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402</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405</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408</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412</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416</v>
      </c>
      <c r="E226" s="4" t="s">
        <v>417</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419</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420</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421</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422</v>
      </c>
      <c r="E230" s="4" t="s">
        <v>398</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402</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405</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408</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412</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416</v>
      </c>
      <c r="E236" s="4" t="s">
        <v>417</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419</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420</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421</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422</v>
      </c>
      <c r="E240" s="4" t="s">
        <v>398</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402</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405</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408</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412</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416</v>
      </c>
      <c r="E246" s="4" t="s">
        <v>417</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419</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420</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421</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422</v>
      </c>
      <c r="E250" s="4" t="s">
        <v>398</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402</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405</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408</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412</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416</v>
      </c>
      <c r="E256" s="4" t="s">
        <v>417</v>
      </c>
      <c r="F256" s="7" t="str">
        <f>IF(IF(C256&lt;='Hoone üldandmed'!$B$3*1,TRUE,FALSE),C256,"")</f>
        <v/>
      </c>
      <c r="G256" s="7" t="b">
        <f>IF(C256&lt;='Hoone üldandmed'!$B$3*1,TRUE,FALSE)</f>
        <v>0</v>
      </c>
      <c r="H256" s="4"/>
      <c r="I256" s="1">
        <f>COUNTIFS($C$1:C256,C256)</f>
        <v>6</v>
      </c>
    </row>
    <row r="257" spans="3:9" x14ac:dyDescent="0.25">
      <c r="C257" s="4">
        <f>C247+1</f>
        <v>20</v>
      </c>
      <c r="D257" s="4" t="s">
        <v>419</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420</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421</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422</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5703125" style="1" customWidth="1"/>
    <col min="2" max="2" width="23.85546875" style="1" bestFit="1" customWidth="1"/>
  </cols>
  <sheetData>
    <row r="1" spans="1:2" x14ac:dyDescent="0.25">
      <c r="A1" s="2" t="s">
        <v>293</v>
      </c>
      <c r="B1" s="2" t="s">
        <v>74</v>
      </c>
    </row>
    <row r="2" spans="1:2" x14ac:dyDescent="0.25">
      <c r="A2" s="4" t="s">
        <v>297</v>
      </c>
      <c r="B2" s="4" t="s">
        <v>295</v>
      </c>
    </row>
    <row r="3" spans="1:2" x14ac:dyDescent="0.25">
      <c r="A3" s="4" t="s">
        <v>297</v>
      </c>
      <c r="B3" s="4" t="s">
        <v>298</v>
      </c>
    </row>
    <row r="4" spans="1:2" x14ac:dyDescent="0.25">
      <c r="A4" s="4" t="s">
        <v>297</v>
      </c>
      <c r="B4" s="4" t="s">
        <v>299</v>
      </c>
    </row>
    <row r="5" spans="1:2" x14ac:dyDescent="0.25">
      <c r="A5" s="4" t="s">
        <v>101</v>
      </c>
      <c r="B5" s="4" t="s">
        <v>300</v>
      </c>
    </row>
    <row r="6" spans="1:2" x14ac:dyDescent="0.25">
      <c r="A6" s="4" t="s">
        <v>101</v>
      </c>
      <c r="B6" s="4" t="s">
        <v>301</v>
      </c>
    </row>
    <row r="7" spans="1:2" x14ac:dyDescent="0.25">
      <c r="A7" s="4" t="s">
        <v>101</v>
      </c>
      <c r="B7" s="4" t="s">
        <v>302</v>
      </c>
    </row>
    <row r="8" spans="1:2" x14ac:dyDescent="0.25">
      <c r="A8" s="4" t="s">
        <v>101</v>
      </c>
      <c r="B8" s="4" t="s">
        <v>151</v>
      </c>
    </row>
    <row r="9" spans="1:2" x14ac:dyDescent="0.25">
      <c r="A9" s="4" t="s">
        <v>101</v>
      </c>
      <c r="B9" s="4" t="s">
        <v>303</v>
      </c>
    </row>
    <row r="10" spans="1:2" x14ac:dyDescent="0.25">
      <c r="A10" s="4" t="s">
        <v>101</v>
      </c>
      <c r="B10" s="4" t="s">
        <v>304</v>
      </c>
    </row>
    <row r="11" spans="1:2" x14ac:dyDescent="0.25">
      <c r="A11" s="4" t="s">
        <v>101</v>
      </c>
      <c r="B11" s="4" t="s">
        <v>305</v>
      </c>
    </row>
    <row r="12" spans="1:2" x14ac:dyDescent="0.25">
      <c r="A12" s="4" t="s">
        <v>101</v>
      </c>
      <c r="B12" s="4" t="s">
        <v>307</v>
      </c>
    </row>
    <row r="13" spans="1:2" x14ac:dyDescent="0.25">
      <c r="A13" s="4" t="s">
        <v>101</v>
      </c>
      <c r="B13" s="4" t="s">
        <v>308</v>
      </c>
    </row>
    <row r="14" spans="1:2" x14ac:dyDescent="0.25">
      <c r="A14" s="4" t="s">
        <v>101</v>
      </c>
      <c r="B14" s="4" t="s">
        <v>309</v>
      </c>
    </row>
    <row r="15" spans="1:2" x14ac:dyDescent="0.25">
      <c r="A15" s="4" t="s">
        <v>101</v>
      </c>
      <c r="B15" s="4" t="s">
        <v>310</v>
      </c>
    </row>
    <row r="16" spans="1:2" x14ac:dyDescent="0.25">
      <c r="A16" s="4" t="s">
        <v>101</v>
      </c>
      <c r="B16" s="4" t="s">
        <v>311</v>
      </c>
    </row>
    <row r="17" spans="1:2" x14ac:dyDescent="0.25">
      <c r="A17" s="4" t="s">
        <v>101</v>
      </c>
      <c r="B17" s="4" t="s">
        <v>312</v>
      </c>
    </row>
    <row r="18" spans="1:2" x14ac:dyDescent="0.25">
      <c r="A18" s="4" t="s">
        <v>101</v>
      </c>
      <c r="B18" s="4" t="s">
        <v>169</v>
      </c>
    </row>
    <row r="19" spans="1:2" x14ac:dyDescent="0.25">
      <c r="A19" s="4" t="s">
        <v>101</v>
      </c>
      <c r="B19" s="4" t="s">
        <v>154</v>
      </c>
    </row>
    <row r="20" spans="1:2" x14ac:dyDescent="0.25">
      <c r="A20" s="4" t="s">
        <v>101</v>
      </c>
      <c r="B20" s="4" t="s">
        <v>313</v>
      </c>
    </row>
    <row r="21" spans="1:2" x14ac:dyDescent="0.25">
      <c r="A21" s="4" t="s">
        <v>101</v>
      </c>
      <c r="B21" s="4" t="s">
        <v>314</v>
      </c>
    </row>
    <row r="22" spans="1:2" x14ac:dyDescent="0.25">
      <c r="A22" s="4" t="s">
        <v>101</v>
      </c>
      <c r="B22" s="4" t="s">
        <v>102</v>
      </c>
    </row>
    <row r="23" spans="1:2" x14ac:dyDescent="0.25">
      <c r="A23" s="4" t="s">
        <v>101</v>
      </c>
      <c r="B23" s="4" t="s">
        <v>290</v>
      </c>
    </row>
    <row r="24" spans="1:2" x14ac:dyDescent="0.25">
      <c r="A24" s="4" t="s">
        <v>101</v>
      </c>
      <c r="B24" s="4" t="s">
        <v>315</v>
      </c>
    </row>
    <row r="25" spans="1:2" x14ac:dyDescent="0.25">
      <c r="A25" s="4" t="s">
        <v>94</v>
      </c>
      <c r="B25" s="4" t="s">
        <v>95</v>
      </c>
    </row>
    <row r="26" spans="1:2" x14ac:dyDescent="0.25">
      <c r="A26" s="4" t="s">
        <v>94</v>
      </c>
      <c r="B26" s="4" t="s">
        <v>316</v>
      </c>
    </row>
    <row r="27" spans="1:2" x14ac:dyDescent="0.25">
      <c r="A27" s="4" t="s">
        <v>94</v>
      </c>
      <c r="B27" s="4" t="s">
        <v>98</v>
      </c>
    </row>
    <row r="28" spans="1:2" x14ac:dyDescent="0.25">
      <c r="A28" s="4" t="s">
        <v>86</v>
      </c>
      <c r="B28" s="4" t="s">
        <v>91</v>
      </c>
    </row>
    <row r="29" spans="1:2" x14ac:dyDescent="0.25">
      <c r="A29" s="4" t="s">
        <v>86</v>
      </c>
      <c r="B29" s="4" t="s">
        <v>124</v>
      </c>
    </row>
    <row r="30" spans="1:2" x14ac:dyDescent="0.25">
      <c r="A30" s="4" t="s">
        <v>86</v>
      </c>
      <c r="B30" s="4" t="s">
        <v>317</v>
      </c>
    </row>
    <row r="31" spans="1:2" x14ac:dyDescent="0.25">
      <c r="A31" s="4" t="s">
        <v>86</v>
      </c>
      <c r="B31" s="4" t="s">
        <v>318</v>
      </c>
    </row>
    <row r="32" spans="1:2" x14ac:dyDescent="0.25">
      <c r="A32" s="4" t="s">
        <v>86</v>
      </c>
      <c r="B32" s="4" t="s">
        <v>320</v>
      </c>
    </row>
    <row r="33" spans="1:2" x14ac:dyDescent="0.25">
      <c r="A33" s="4" t="s">
        <v>86</v>
      </c>
      <c r="B33" s="4" t="s">
        <v>322</v>
      </c>
    </row>
    <row r="34" spans="1:2" x14ac:dyDescent="0.25">
      <c r="A34" s="4" t="s">
        <v>86</v>
      </c>
      <c r="B34" s="4" t="s">
        <v>204</v>
      </c>
    </row>
    <row r="35" spans="1:2" x14ac:dyDescent="0.25">
      <c r="A35" s="4" t="s">
        <v>86</v>
      </c>
      <c r="B35" s="4" t="s">
        <v>157</v>
      </c>
    </row>
    <row r="36" spans="1:2" x14ac:dyDescent="0.25">
      <c r="A36" s="4" t="s">
        <v>86</v>
      </c>
      <c r="B36" s="4" t="s">
        <v>324</v>
      </c>
    </row>
    <row r="37" spans="1:2" x14ac:dyDescent="0.25">
      <c r="A37" s="4" t="s">
        <v>86</v>
      </c>
      <c r="B37" s="4" t="s">
        <v>171</v>
      </c>
    </row>
    <row r="38" spans="1:2" x14ac:dyDescent="0.25">
      <c r="A38" s="4" t="s">
        <v>86</v>
      </c>
      <c r="B38" s="4" t="s">
        <v>333</v>
      </c>
    </row>
    <row r="39" spans="1:2" x14ac:dyDescent="0.25">
      <c r="A39" s="4" t="s">
        <v>86</v>
      </c>
      <c r="B39" s="4" t="s">
        <v>191</v>
      </c>
    </row>
    <row r="40" spans="1:2" x14ac:dyDescent="0.25">
      <c r="A40" s="4" t="s">
        <v>86</v>
      </c>
      <c r="B40" s="4" t="s">
        <v>166</v>
      </c>
    </row>
    <row r="41" spans="1:2" x14ac:dyDescent="0.25">
      <c r="A41" s="4" t="s">
        <v>86</v>
      </c>
      <c r="B41" s="4" t="s">
        <v>335</v>
      </c>
    </row>
    <row r="42" spans="1:2" x14ac:dyDescent="0.25">
      <c r="A42" s="4" t="s">
        <v>86</v>
      </c>
      <c r="B42" s="4" t="s">
        <v>181</v>
      </c>
    </row>
    <row r="43" spans="1:2" x14ac:dyDescent="0.25">
      <c r="A43" s="4" t="s">
        <v>86</v>
      </c>
      <c r="B43" s="5" t="s">
        <v>336</v>
      </c>
    </row>
    <row r="44" spans="1:2" x14ac:dyDescent="0.25">
      <c r="A44" s="4" t="s">
        <v>86</v>
      </c>
      <c r="B44" s="4" t="s">
        <v>128</v>
      </c>
    </row>
    <row r="45" spans="1:2" x14ac:dyDescent="0.25">
      <c r="A45" s="4" t="s">
        <v>86</v>
      </c>
      <c r="B45" s="4" t="s">
        <v>337</v>
      </c>
    </row>
    <row r="46" spans="1:2" x14ac:dyDescent="0.25">
      <c r="A46" s="4" t="s">
        <v>86</v>
      </c>
      <c r="B46" s="4" t="s">
        <v>340</v>
      </c>
    </row>
    <row r="47" spans="1:2" x14ac:dyDescent="0.25">
      <c r="A47" s="4" t="s">
        <v>86</v>
      </c>
      <c r="B47" s="4" t="s">
        <v>341</v>
      </c>
    </row>
    <row r="48" spans="1:2" x14ac:dyDescent="0.25">
      <c r="A48" s="4" t="s">
        <v>86</v>
      </c>
      <c r="B48" s="4" t="s">
        <v>342</v>
      </c>
    </row>
    <row r="49" spans="1:2" x14ac:dyDescent="0.25">
      <c r="A49" s="4" t="s">
        <v>86</v>
      </c>
      <c r="B49" s="4" t="s">
        <v>344</v>
      </c>
    </row>
    <row r="50" spans="1:2" x14ac:dyDescent="0.25">
      <c r="A50" s="4" t="s">
        <v>86</v>
      </c>
      <c r="B50" s="4" t="s">
        <v>345</v>
      </c>
    </row>
    <row r="51" spans="1:2" x14ac:dyDescent="0.25">
      <c r="A51" s="4" t="s">
        <v>86</v>
      </c>
      <c r="B51" s="4" t="s">
        <v>108</v>
      </c>
    </row>
    <row r="52" spans="1:2" x14ac:dyDescent="0.25">
      <c r="A52" s="4" t="s">
        <v>86</v>
      </c>
      <c r="B52" s="4" t="s">
        <v>114</v>
      </c>
    </row>
    <row r="53" spans="1:2" x14ac:dyDescent="0.25">
      <c r="A53" s="4" t="s">
        <v>86</v>
      </c>
      <c r="B53" s="5" t="s">
        <v>346</v>
      </c>
    </row>
    <row r="54" spans="1:2" x14ac:dyDescent="0.25">
      <c r="A54" s="4" t="s">
        <v>86</v>
      </c>
      <c r="B54" s="4" t="s">
        <v>348</v>
      </c>
    </row>
    <row r="55" spans="1:2" x14ac:dyDescent="0.25">
      <c r="A55" s="4" t="s">
        <v>86</v>
      </c>
      <c r="B55" s="5" t="s">
        <v>350</v>
      </c>
    </row>
    <row r="56" spans="1:2" x14ac:dyDescent="0.25">
      <c r="A56" s="4" t="s">
        <v>86</v>
      </c>
      <c r="B56" s="4" t="s">
        <v>352</v>
      </c>
    </row>
    <row r="57" spans="1:2" x14ac:dyDescent="0.25">
      <c r="A57" s="4" t="s">
        <v>86</v>
      </c>
      <c r="B57" s="4" t="s">
        <v>353</v>
      </c>
    </row>
    <row r="58" spans="1:2" x14ac:dyDescent="0.25">
      <c r="A58" s="4" t="s">
        <v>86</v>
      </c>
      <c r="B58" s="4" t="s">
        <v>355</v>
      </c>
    </row>
    <row r="59" spans="1:2" x14ac:dyDescent="0.25">
      <c r="A59" s="4" t="s">
        <v>86</v>
      </c>
      <c r="B59" s="4" t="s">
        <v>356</v>
      </c>
    </row>
    <row r="60" spans="1:2" x14ac:dyDescent="0.25">
      <c r="A60" s="4" t="s">
        <v>86</v>
      </c>
      <c r="B60" s="4" t="s">
        <v>357</v>
      </c>
    </row>
    <row r="61" spans="1:2" x14ac:dyDescent="0.25">
      <c r="A61" s="4" t="s">
        <v>86</v>
      </c>
      <c r="B61" s="4" t="s">
        <v>359</v>
      </c>
    </row>
    <row r="62" spans="1:2" x14ac:dyDescent="0.25">
      <c r="A62" s="4" t="s">
        <v>86</v>
      </c>
      <c r="B62" s="4" t="s">
        <v>361</v>
      </c>
    </row>
    <row r="63" spans="1:2" x14ac:dyDescent="0.25">
      <c r="A63" s="4" t="s">
        <v>86</v>
      </c>
      <c r="B63" s="4" t="s">
        <v>363</v>
      </c>
    </row>
    <row r="64" spans="1:2" x14ac:dyDescent="0.25">
      <c r="A64" s="4" t="s">
        <v>86</v>
      </c>
      <c r="B64" s="4" t="s">
        <v>228</v>
      </c>
    </row>
    <row r="65" spans="1:2" x14ac:dyDescent="0.25">
      <c r="A65" s="4" t="s">
        <v>86</v>
      </c>
      <c r="B65" s="4" t="s">
        <v>364</v>
      </c>
    </row>
    <row r="66" spans="1:2" x14ac:dyDescent="0.25">
      <c r="A66" s="4" t="s">
        <v>86</v>
      </c>
      <c r="B66" s="4" t="s">
        <v>136</v>
      </c>
    </row>
    <row r="67" spans="1:2" x14ac:dyDescent="0.25">
      <c r="A67" s="4" t="s">
        <v>86</v>
      </c>
      <c r="B67" s="4" t="s">
        <v>366</v>
      </c>
    </row>
    <row r="68" spans="1:2" x14ac:dyDescent="0.25">
      <c r="A68" s="4" t="s">
        <v>86</v>
      </c>
      <c r="B68" s="4" t="s">
        <v>117</v>
      </c>
    </row>
    <row r="69" spans="1:2" x14ac:dyDescent="0.25">
      <c r="A69" s="4" t="s">
        <v>86</v>
      </c>
      <c r="B69" s="4" t="s">
        <v>199</v>
      </c>
    </row>
    <row r="70" spans="1:2" x14ac:dyDescent="0.25">
      <c r="A70" s="4" t="s">
        <v>86</v>
      </c>
      <c r="B70" s="4" t="s">
        <v>369</v>
      </c>
    </row>
    <row r="71" spans="1:2" x14ac:dyDescent="0.25">
      <c r="A71" s="4" t="s">
        <v>86</v>
      </c>
      <c r="B71" s="4" t="s">
        <v>370</v>
      </c>
    </row>
    <row r="72" spans="1:2" x14ac:dyDescent="0.25">
      <c r="A72" s="4" t="s">
        <v>86</v>
      </c>
      <c r="B72" s="4" t="s">
        <v>372</v>
      </c>
    </row>
    <row r="73" spans="1:2" x14ac:dyDescent="0.25">
      <c r="A73" s="4" t="s">
        <v>86</v>
      </c>
      <c r="B73" s="4" t="s">
        <v>111</v>
      </c>
    </row>
    <row r="74" spans="1:2" x14ac:dyDescent="0.25">
      <c r="A74" s="4" t="s">
        <v>86</v>
      </c>
      <c r="B74" s="4" t="s">
        <v>373</v>
      </c>
    </row>
    <row r="75" spans="1:2" x14ac:dyDescent="0.25">
      <c r="A75" s="4" t="s">
        <v>86</v>
      </c>
      <c r="B75" s="4" t="s">
        <v>375</v>
      </c>
    </row>
    <row r="76" spans="1:2" x14ac:dyDescent="0.25">
      <c r="A76" s="4" t="s">
        <v>86</v>
      </c>
      <c r="B76" s="4" t="s">
        <v>377</v>
      </c>
    </row>
    <row r="77" spans="1:2" x14ac:dyDescent="0.25">
      <c r="A77" s="4" t="s">
        <v>86</v>
      </c>
      <c r="B77" s="4" t="s">
        <v>378</v>
      </c>
    </row>
    <row r="78" spans="1:2" x14ac:dyDescent="0.25">
      <c r="A78" s="4" t="s">
        <v>86</v>
      </c>
      <c r="B78" s="4" t="s">
        <v>379</v>
      </c>
    </row>
    <row r="79" spans="1:2" x14ac:dyDescent="0.25">
      <c r="A79" s="4" t="s">
        <v>86</v>
      </c>
      <c r="B79" s="4" t="s">
        <v>381</v>
      </c>
    </row>
    <row r="80" spans="1:2" x14ac:dyDescent="0.25">
      <c r="A80" s="4" t="s">
        <v>86</v>
      </c>
      <c r="B80" s="4" t="s">
        <v>382</v>
      </c>
    </row>
    <row r="81" spans="1:2" x14ac:dyDescent="0.25">
      <c r="A81" s="4" t="s">
        <v>86</v>
      </c>
      <c r="B81" s="4" t="s">
        <v>384</v>
      </c>
    </row>
    <row r="82" spans="1:2" x14ac:dyDescent="0.25">
      <c r="A82" s="4" t="s">
        <v>86</v>
      </c>
      <c r="B82" s="4" t="s">
        <v>386</v>
      </c>
    </row>
    <row r="83" spans="1:2" x14ac:dyDescent="0.25">
      <c r="A83" s="4" t="s">
        <v>86</v>
      </c>
      <c r="B83" s="4" t="s">
        <v>387</v>
      </c>
    </row>
    <row r="84" spans="1:2" x14ac:dyDescent="0.25">
      <c r="A84" s="4" t="s">
        <v>86</v>
      </c>
      <c r="B84" s="4" t="s">
        <v>389</v>
      </c>
    </row>
    <row r="85" spans="1:2" x14ac:dyDescent="0.25">
      <c r="A85" s="4" t="s">
        <v>86</v>
      </c>
      <c r="B85" s="4" t="s">
        <v>390</v>
      </c>
    </row>
    <row r="86" spans="1:2" x14ac:dyDescent="0.25">
      <c r="A86" s="4" t="s">
        <v>86</v>
      </c>
      <c r="B86" s="4" t="s">
        <v>87</v>
      </c>
    </row>
    <row r="87" spans="1:2" x14ac:dyDescent="0.25">
      <c r="A87" s="4" t="s">
        <v>86</v>
      </c>
      <c r="B87" s="4" t="s">
        <v>391</v>
      </c>
    </row>
    <row r="88" spans="1:2" x14ac:dyDescent="0.25">
      <c r="A88" s="4" t="s">
        <v>86</v>
      </c>
      <c r="B88" s="4" t="s">
        <v>393</v>
      </c>
    </row>
    <row r="89" spans="1:2" x14ac:dyDescent="0.25">
      <c r="A89" s="4" t="s">
        <v>86</v>
      </c>
      <c r="B89" s="4" t="s">
        <v>394</v>
      </c>
    </row>
    <row r="90" spans="1:2" x14ac:dyDescent="0.25">
      <c r="A90" s="4" t="s">
        <v>86</v>
      </c>
      <c r="B90" s="4" t="s">
        <v>396</v>
      </c>
    </row>
    <row r="91" spans="1:2" x14ac:dyDescent="0.25">
      <c r="A91" s="4" t="s">
        <v>86</v>
      </c>
      <c r="B91" s="4" t="s">
        <v>105</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5703125" bestFit="1" customWidth="1"/>
    <col min="4" max="4" width="24.42578125" bestFit="1" customWidth="1"/>
    <col min="5" max="5" width="26.5703125" bestFit="1" customWidth="1"/>
    <col min="6" max="6" width="18.140625" customWidth="1"/>
    <col min="7" max="7" width="19.42578125" bestFit="1" customWidth="1"/>
    <col min="8" max="8" width="40" bestFit="1" customWidth="1"/>
  </cols>
  <sheetData>
    <row r="1" spans="1:8" ht="30" x14ac:dyDescent="0.25">
      <c r="A1" s="63" t="s">
        <v>438</v>
      </c>
      <c r="B1" s="63" t="s">
        <v>439</v>
      </c>
      <c r="C1" s="63" t="s">
        <v>440</v>
      </c>
      <c r="D1" s="64" t="s">
        <v>441</v>
      </c>
      <c r="E1" s="63" t="s">
        <v>439</v>
      </c>
      <c r="F1" s="64" t="s">
        <v>442</v>
      </c>
      <c r="G1" s="63" t="s">
        <v>443</v>
      </c>
      <c r="H1" s="64" t="s">
        <v>444</v>
      </c>
    </row>
    <row r="2" spans="1:8" x14ac:dyDescent="0.25">
      <c r="A2" s="111">
        <v>1</v>
      </c>
      <c r="B2" s="112" t="s">
        <v>445</v>
      </c>
      <c r="C2" s="113" t="s">
        <v>446</v>
      </c>
      <c r="D2" s="65" t="s">
        <v>447</v>
      </c>
      <c r="E2" s="66" t="s">
        <v>448</v>
      </c>
      <c r="F2" s="67" t="s">
        <v>449</v>
      </c>
      <c r="G2" s="68" t="s">
        <v>450</v>
      </c>
      <c r="H2" s="69" t="s">
        <v>451</v>
      </c>
    </row>
    <row r="3" spans="1:8" x14ac:dyDescent="0.25">
      <c r="A3" s="111"/>
      <c r="B3" s="112"/>
      <c r="C3" s="113"/>
      <c r="D3" s="65" t="s">
        <v>452</v>
      </c>
      <c r="E3" s="66" t="s">
        <v>453</v>
      </c>
      <c r="F3" s="70" t="s">
        <v>449</v>
      </c>
      <c r="G3" s="71" t="s">
        <v>454</v>
      </c>
      <c r="H3" s="69" t="s">
        <v>455</v>
      </c>
    </row>
    <row r="4" spans="1:8" x14ac:dyDescent="0.25">
      <c r="A4" s="111"/>
      <c r="B4" s="112"/>
      <c r="C4" s="113"/>
      <c r="D4" s="65" t="s">
        <v>456</v>
      </c>
      <c r="E4" s="67" t="s">
        <v>457</v>
      </c>
      <c r="F4" s="67" t="s">
        <v>458</v>
      </c>
      <c r="G4" s="72">
        <v>25.1</v>
      </c>
      <c r="H4" s="69" t="s">
        <v>459</v>
      </c>
    </row>
    <row r="5" spans="1:8" x14ac:dyDescent="0.25">
      <c r="A5" s="111"/>
      <c r="B5" s="112"/>
      <c r="C5" s="113"/>
      <c r="D5" s="65" t="s">
        <v>460</v>
      </c>
      <c r="E5" s="67" t="s">
        <v>461</v>
      </c>
      <c r="F5" s="67" t="s">
        <v>458</v>
      </c>
      <c r="G5" s="72">
        <v>25.68</v>
      </c>
      <c r="H5" s="69" t="s">
        <v>462</v>
      </c>
    </row>
    <row r="6" spans="1:8" x14ac:dyDescent="0.25">
      <c r="A6" s="111"/>
      <c r="B6" s="112"/>
      <c r="C6" s="113"/>
      <c r="D6" s="65" t="s">
        <v>463</v>
      </c>
      <c r="E6" s="67" t="s">
        <v>461</v>
      </c>
      <c r="F6" s="67" t="s">
        <v>458</v>
      </c>
      <c r="G6" s="72">
        <v>14.5</v>
      </c>
      <c r="H6" s="69" t="s">
        <v>464</v>
      </c>
    </row>
    <row r="7" spans="1:8" x14ac:dyDescent="0.25">
      <c r="A7" s="111"/>
      <c r="B7" s="112"/>
      <c r="C7" s="113"/>
      <c r="D7" s="65" t="s">
        <v>465</v>
      </c>
      <c r="E7" s="67" t="s">
        <v>466</v>
      </c>
      <c r="F7" s="70" t="s">
        <v>467</v>
      </c>
      <c r="G7" s="72">
        <v>8000.1</v>
      </c>
      <c r="H7" s="69" t="s">
        <v>468</v>
      </c>
    </row>
    <row r="8" spans="1:8" x14ac:dyDescent="0.25">
      <c r="A8" s="111"/>
      <c r="B8" s="112"/>
      <c r="C8" s="113"/>
      <c r="D8" s="65" t="s">
        <v>469</v>
      </c>
      <c r="E8" s="67" t="s">
        <v>470</v>
      </c>
      <c r="F8" s="70" t="s">
        <v>467</v>
      </c>
      <c r="G8" s="72">
        <v>9220.7999999999993</v>
      </c>
      <c r="H8" s="69" t="s">
        <v>471</v>
      </c>
    </row>
    <row r="9" spans="1:8" x14ac:dyDescent="0.25">
      <c r="A9" s="111"/>
      <c r="B9" s="112"/>
      <c r="C9" s="113"/>
      <c r="D9" s="65" t="s">
        <v>472</v>
      </c>
      <c r="E9" s="67" t="s">
        <v>473</v>
      </c>
      <c r="F9" s="70" t="s">
        <v>467</v>
      </c>
      <c r="G9" s="72">
        <v>10284.799999999999</v>
      </c>
      <c r="H9" s="69" t="s">
        <v>474</v>
      </c>
    </row>
    <row r="10" spans="1:8" ht="30" x14ac:dyDescent="0.25">
      <c r="A10" s="114">
        <v>2</v>
      </c>
      <c r="B10" s="115" t="s">
        <v>475</v>
      </c>
      <c r="C10" s="114" t="s">
        <v>476</v>
      </c>
      <c r="D10" s="73" t="s">
        <v>62</v>
      </c>
      <c r="E10" s="74" t="s">
        <v>477</v>
      </c>
      <c r="F10" s="74" t="s">
        <v>449</v>
      </c>
      <c r="G10" s="75" t="s">
        <v>478</v>
      </c>
      <c r="H10" s="76" t="s">
        <v>479</v>
      </c>
    </row>
    <row r="11" spans="1:8" x14ac:dyDescent="0.25">
      <c r="A11" s="114"/>
      <c r="B11" s="115"/>
      <c r="C11" s="114"/>
      <c r="D11" s="73" t="s">
        <v>480</v>
      </c>
      <c r="E11" s="77" t="s">
        <v>481</v>
      </c>
      <c r="F11" s="78" t="s">
        <v>482</v>
      </c>
      <c r="G11" s="75" t="b">
        <v>1</v>
      </c>
      <c r="H11" s="76" t="s">
        <v>483</v>
      </c>
    </row>
    <row r="12" spans="1:8" x14ac:dyDescent="0.25">
      <c r="A12" s="105">
        <v>3</v>
      </c>
      <c r="B12" s="106" t="s">
        <v>484</v>
      </c>
      <c r="C12" s="107" t="s">
        <v>485</v>
      </c>
      <c r="D12" s="79" t="s">
        <v>65</v>
      </c>
      <c r="E12" s="80" t="s">
        <v>486</v>
      </c>
      <c r="F12" s="80" t="s">
        <v>449</v>
      </c>
      <c r="G12" s="81" t="s">
        <v>487</v>
      </c>
      <c r="H12" s="82" t="s">
        <v>488</v>
      </c>
    </row>
    <row r="13" spans="1:8" x14ac:dyDescent="0.25">
      <c r="A13" s="105"/>
      <c r="B13" s="106"/>
      <c r="C13" s="107"/>
      <c r="D13" s="79" t="s">
        <v>63</v>
      </c>
      <c r="E13" s="83" t="s">
        <v>489</v>
      </c>
      <c r="F13" s="83" t="s">
        <v>449</v>
      </c>
      <c r="G13" s="84">
        <v>311</v>
      </c>
      <c r="H13" s="82" t="s">
        <v>490</v>
      </c>
    </row>
    <row r="14" spans="1:8" x14ac:dyDescent="0.25">
      <c r="A14" s="105"/>
      <c r="B14" s="106"/>
      <c r="C14" s="107"/>
      <c r="D14" s="79" t="s">
        <v>64</v>
      </c>
      <c r="E14" s="83" t="s">
        <v>491</v>
      </c>
      <c r="F14" s="83" t="s">
        <v>492</v>
      </c>
      <c r="G14" s="85" t="s">
        <v>86</v>
      </c>
      <c r="H14" s="82" t="s">
        <v>493</v>
      </c>
    </row>
    <row r="15" spans="1:8" x14ac:dyDescent="0.25">
      <c r="A15" s="105"/>
      <c r="B15" s="106"/>
      <c r="C15" s="107"/>
      <c r="D15" s="79" t="s">
        <v>66</v>
      </c>
      <c r="E15" s="82" t="s">
        <v>461</v>
      </c>
      <c r="F15" s="83" t="s">
        <v>449</v>
      </c>
      <c r="G15" s="85" t="s">
        <v>129</v>
      </c>
      <c r="H15" s="82" t="s">
        <v>494</v>
      </c>
    </row>
    <row r="16" spans="1:8" x14ac:dyDescent="0.25">
      <c r="A16" s="105"/>
      <c r="B16" s="106"/>
      <c r="C16" s="107"/>
      <c r="D16" s="79" t="s">
        <v>68</v>
      </c>
      <c r="E16" s="80" t="s">
        <v>473</v>
      </c>
      <c r="F16" s="80" t="s">
        <v>467</v>
      </c>
      <c r="G16" s="86">
        <v>34.1</v>
      </c>
      <c r="H16" s="79" t="s">
        <v>495</v>
      </c>
    </row>
    <row r="17" spans="1:8" x14ac:dyDescent="0.25">
      <c r="A17" s="105"/>
      <c r="B17" s="106"/>
      <c r="C17" s="107"/>
      <c r="D17" s="79" t="s">
        <v>67</v>
      </c>
      <c r="E17" s="82" t="s">
        <v>461</v>
      </c>
      <c r="F17" s="80" t="s">
        <v>467</v>
      </c>
      <c r="G17" s="86">
        <v>34.200000000000003</v>
      </c>
      <c r="H17" s="82" t="s">
        <v>496</v>
      </c>
    </row>
    <row r="18" spans="1:8" x14ac:dyDescent="0.25">
      <c r="A18" s="105"/>
      <c r="B18" s="106"/>
      <c r="C18" s="107"/>
      <c r="D18" s="79" t="s">
        <v>69</v>
      </c>
      <c r="E18" s="82" t="s">
        <v>461</v>
      </c>
      <c r="F18" s="80" t="s">
        <v>497</v>
      </c>
      <c r="G18" s="86" t="s">
        <v>498</v>
      </c>
      <c r="H18" s="82" t="s">
        <v>499</v>
      </c>
    </row>
    <row r="19" spans="1:8" x14ac:dyDescent="0.25">
      <c r="A19" s="108">
        <v>4</v>
      </c>
      <c r="B19" s="109" t="s">
        <v>500</v>
      </c>
      <c r="C19" s="110" t="s">
        <v>501</v>
      </c>
      <c r="D19" s="87" t="s">
        <v>447</v>
      </c>
      <c r="E19" s="76" t="s">
        <v>502</v>
      </c>
      <c r="F19" s="76" t="s">
        <v>449</v>
      </c>
      <c r="G19" s="88" t="s">
        <v>503</v>
      </c>
      <c r="H19" s="76" t="s">
        <v>504</v>
      </c>
    </row>
    <row r="20" spans="1:8" x14ac:dyDescent="0.25">
      <c r="A20" s="108"/>
      <c r="B20" s="109"/>
      <c r="C20" s="110"/>
      <c r="D20" s="87" t="s">
        <v>505</v>
      </c>
      <c r="E20" s="76" t="s">
        <v>506</v>
      </c>
      <c r="F20" s="76" t="s">
        <v>467</v>
      </c>
      <c r="G20" s="89">
        <v>12.1</v>
      </c>
      <c r="H20" s="76" t="s">
        <v>507</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42578125" bestFit="1" customWidth="1"/>
  </cols>
  <sheetData>
    <row r="1" spans="1:5" x14ac:dyDescent="0.25">
      <c r="A1" s="90" t="s">
        <v>508</v>
      </c>
      <c r="B1" s="90" t="s">
        <v>509</v>
      </c>
      <c r="C1" s="90" t="s">
        <v>510</v>
      </c>
      <c r="D1" s="91" t="s">
        <v>511</v>
      </c>
      <c r="E1" s="92"/>
    </row>
    <row r="2" spans="1:5" x14ac:dyDescent="0.25">
      <c r="A2" s="93" t="s">
        <v>86</v>
      </c>
      <c r="B2" s="93" t="s">
        <v>91</v>
      </c>
      <c r="C2" s="93" t="s">
        <v>92</v>
      </c>
      <c r="D2" s="94" t="s">
        <v>512</v>
      </c>
      <c r="E2" s="92"/>
    </row>
    <row r="3" spans="1:5" x14ac:dyDescent="0.25">
      <c r="A3" s="93" t="s">
        <v>86</v>
      </c>
      <c r="B3" s="93" t="s">
        <v>124</v>
      </c>
      <c r="C3" s="93" t="s">
        <v>125</v>
      </c>
      <c r="D3" s="94" t="s">
        <v>503</v>
      </c>
      <c r="E3" s="92"/>
    </row>
    <row r="4" spans="1:5" x14ac:dyDescent="0.25">
      <c r="A4" s="93" t="s">
        <v>86</v>
      </c>
      <c r="B4" s="93" t="s">
        <v>317</v>
      </c>
      <c r="C4" s="93" t="s">
        <v>205</v>
      </c>
      <c r="D4" s="94" t="s">
        <v>513</v>
      </c>
      <c r="E4" s="92"/>
    </row>
    <row r="5" spans="1:5" x14ac:dyDescent="0.25">
      <c r="A5" s="93" t="s">
        <v>86</v>
      </c>
      <c r="B5" s="93" t="s">
        <v>318</v>
      </c>
      <c r="C5" s="93" t="s">
        <v>319</v>
      </c>
      <c r="D5" s="94" t="s">
        <v>514</v>
      </c>
      <c r="E5" s="92"/>
    </row>
    <row r="6" spans="1:5" x14ac:dyDescent="0.25">
      <c r="A6" s="93" t="s">
        <v>86</v>
      </c>
      <c r="B6" s="93" t="s">
        <v>320</v>
      </c>
      <c r="C6" s="93" t="s">
        <v>321</v>
      </c>
      <c r="D6" s="94" t="s">
        <v>515</v>
      </c>
      <c r="E6" s="92"/>
    </row>
    <row r="7" spans="1:5" x14ac:dyDescent="0.25">
      <c r="A7" s="93" t="s">
        <v>86</v>
      </c>
      <c r="B7" s="93" t="s">
        <v>322</v>
      </c>
      <c r="C7" s="93" t="s">
        <v>172</v>
      </c>
      <c r="D7" s="94" t="s">
        <v>516</v>
      </c>
      <c r="E7" s="92"/>
    </row>
    <row r="8" spans="1:5" x14ac:dyDescent="0.25">
      <c r="A8" s="93" t="s">
        <v>86</v>
      </c>
      <c r="B8" s="93" t="s">
        <v>204</v>
      </c>
      <c r="C8" s="93" t="s">
        <v>205</v>
      </c>
      <c r="D8" s="94" t="s">
        <v>517</v>
      </c>
      <c r="E8" s="92"/>
    </row>
    <row r="9" spans="1:5" x14ac:dyDescent="0.25">
      <c r="A9" s="93" t="s">
        <v>86</v>
      </c>
      <c r="B9" s="93" t="s">
        <v>204</v>
      </c>
      <c r="C9" s="93" t="s">
        <v>323</v>
      </c>
      <c r="D9" s="94" t="s">
        <v>518</v>
      </c>
      <c r="E9" s="92"/>
    </row>
    <row r="10" spans="1:5" x14ac:dyDescent="0.25">
      <c r="A10" s="93" t="s">
        <v>86</v>
      </c>
      <c r="B10" s="93" t="s">
        <v>157</v>
      </c>
      <c r="C10" s="93" t="s">
        <v>92</v>
      </c>
      <c r="D10" s="94" t="s">
        <v>519</v>
      </c>
      <c r="E10" s="92"/>
    </row>
    <row r="11" spans="1:5" x14ac:dyDescent="0.25">
      <c r="A11" s="93" t="s">
        <v>86</v>
      </c>
      <c r="B11" s="93" t="s">
        <v>324</v>
      </c>
      <c r="C11" s="93" t="s">
        <v>325</v>
      </c>
      <c r="D11" s="94" t="s">
        <v>520</v>
      </c>
      <c r="E11" s="92"/>
    </row>
    <row r="12" spans="1:5" x14ac:dyDescent="0.25">
      <c r="A12" s="93" t="s">
        <v>86</v>
      </c>
      <c r="B12" s="93" t="s">
        <v>324</v>
      </c>
      <c r="C12" s="93" t="s">
        <v>326</v>
      </c>
      <c r="D12" s="94"/>
      <c r="E12" s="92"/>
    </row>
    <row r="13" spans="1:5" x14ac:dyDescent="0.25">
      <c r="A13" s="93" t="s">
        <v>86</v>
      </c>
      <c r="B13" s="93" t="s">
        <v>324</v>
      </c>
      <c r="C13" s="93" t="s">
        <v>327</v>
      </c>
      <c r="D13" s="94"/>
      <c r="E13" s="92"/>
    </row>
    <row r="14" spans="1:5" x14ac:dyDescent="0.25">
      <c r="A14" s="93" t="s">
        <v>86</v>
      </c>
      <c r="B14" s="93" t="s">
        <v>324</v>
      </c>
      <c r="C14" s="93" t="s">
        <v>328</v>
      </c>
      <c r="D14" s="94"/>
      <c r="E14" s="92"/>
    </row>
    <row r="15" spans="1:5" x14ac:dyDescent="0.25">
      <c r="A15" s="93" t="s">
        <v>86</v>
      </c>
      <c r="B15" s="93" t="s">
        <v>324</v>
      </c>
      <c r="C15" s="93" t="s">
        <v>329</v>
      </c>
      <c r="D15" s="94"/>
      <c r="E15" s="92"/>
    </row>
    <row r="16" spans="1:5" x14ac:dyDescent="0.25">
      <c r="A16" s="93" t="s">
        <v>86</v>
      </c>
      <c r="B16" s="93" t="s">
        <v>324</v>
      </c>
      <c r="C16" s="93" t="s">
        <v>330</v>
      </c>
      <c r="D16" s="94"/>
      <c r="E16" s="92"/>
    </row>
    <row r="17" spans="1:5" x14ac:dyDescent="0.25">
      <c r="A17" s="93" t="s">
        <v>86</v>
      </c>
      <c r="B17" s="93" t="s">
        <v>324</v>
      </c>
      <c r="C17" s="93" t="s">
        <v>331</v>
      </c>
      <c r="D17" s="94"/>
      <c r="E17" s="92"/>
    </row>
    <row r="18" spans="1:5" x14ac:dyDescent="0.25">
      <c r="A18" s="93" t="s">
        <v>86</v>
      </c>
      <c r="B18" s="93" t="s">
        <v>324</v>
      </c>
      <c r="C18" s="93" t="s">
        <v>332</v>
      </c>
      <c r="D18" s="94"/>
      <c r="E18" s="92"/>
    </row>
    <row r="19" spans="1:5" x14ac:dyDescent="0.25">
      <c r="A19" s="93" t="s">
        <v>86</v>
      </c>
      <c r="B19" s="93" t="s">
        <v>171</v>
      </c>
      <c r="C19" s="93" t="s">
        <v>172</v>
      </c>
      <c r="D19" s="94"/>
      <c r="E19" s="92"/>
    </row>
    <row r="20" spans="1:5" x14ac:dyDescent="0.25">
      <c r="A20" s="93" t="s">
        <v>86</v>
      </c>
      <c r="B20" s="93" t="s">
        <v>333</v>
      </c>
      <c r="C20" s="93" t="s">
        <v>334</v>
      </c>
      <c r="D20" s="94"/>
      <c r="E20" s="92"/>
    </row>
    <row r="21" spans="1:5" x14ac:dyDescent="0.25">
      <c r="A21" s="93" t="s">
        <v>86</v>
      </c>
      <c r="B21" s="93" t="s">
        <v>191</v>
      </c>
      <c r="C21" s="93" t="s">
        <v>192</v>
      </c>
      <c r="D21" s="94"/>
      <c r="E21" s="92"/>
    </row>
    <row r="22" spans="1:5" x14ac:dyDescent="0.25">
      <c r="A22" s="93" t="s">
        <v>86</v>
      </c>
      <c r="B22" s="93" t="s">
        <v>166</v>
      </c>
      <c r="C22" s="93" t="s">
        <v>167</v>
      </c>
      <c r="D22" s="94"/>
      <c r="E22" s="92"/>
    </row>
    <row r="23" spans="1:5" x14ac:dyDescent="0.25">
      <c r="A23" s="93" t="s">
        <v>86</v>
      </c>
      <c r="B23" s="93" t="s">
        <v>166</v>
      </c>
      <c r="C23" s="93" t="s">
        <v>323</v>
      </c>
      <c r="D23" s="94"/>
      <c r="E23" s="92"/>
    </row>
    <row r="24" spans="1:5" x14ac:dyDescent="0.25">
      <c r="A24" s="93" t="s">
        <v>86</v>
      </c>
      <c r="B24" s="93" t="s">
        <v>335</v>
      </c>
      <c r="C24" s="93" t="s">
        <v>323</v>
      </c>
      <c r="D24" s="94"/>
      <c r="E24" s="92"/>
    </row>
    <row r="25" spans="1:5" x14ac:dyDescent="0.25">
      <c r="A25" s="93" t="s">
        <v>86</v>
      </c>
      <c r="B25" s="93" t="s">
        <v>181</v>
      </c>
      <c r="C25" s="93" t="s">
        <v>182</v>
      </c>
      <c r="D25" s="94"/>
      <c r="E25" s="92"/>
    </row>
    <row r="26" spans="1:5" x14ac:dyDescent="0.25">
      <c r="A26" s="93" t="s">
        <v>86</v>
      </c>
      <c r="B26" s="93" t="s">
        <v>336</v>
      </c>
      <c r="C26" s="93" t="s">
        <v>172</v>
      </c>
      <c r="D26" s="94"/>
      <c r="E26" s="92"/>
    </row>
    <row r="27" spans="1:5" x14ac:dyDescent="0.25">
      <c r="A27" s="93" t="s">
        <v>86</v>
      </c>
      <c r="B27" s="93" t="s">
        <v>128</v>
      </c>
      <c r="C27" s="93" t="s">
        <v>129</v>
      </c>
      <c r="D27" s="94"/>
      <c r="E27" s="92"/>
    </row>
    <row r="28" spans="1:5" x14ac:dyDescent="0.25">
      <c r="A28" s="93" t="s">
        <v>86</v>
      </c>
      <c r="B28" s="93" t="s">
        <v>128</v>
      </c>
      <c r="C28" s="93" t="s">
        <v>271</v>
      </c>
      <c r="D28" s="94"/>
      <c r="E28" s="92"/>
    </row>
    <row r="29" spans="1:5" x14ac:dyDescent="0.25">
      <c r="A29" s="93" t="s">
        <v>86</v>
      </c>
      <c r="B29" s="93" t="s">
        <v>337</v>
      </c>
      <c r="C29" s="93" t="s">
        <v>323</v>
      </c>
      <c r="D29" s="94"/>
      <c r="E29" s="92"/>
    </row>
    <row r="30" spans="1:5" x14ac:dyDescent="0.25">
      <c r="A30" s="93" t="s">
        <v>86</v>
      </c>
      <c r="B30" s="93" t="s">
        <v>337</v>
      </c>
      <c r="C30" s="93" t="s">
        <v>338</v>
      </c>
      <c r="D30" s="94"/>
      <c r="E30" s="92"/>
    </row>
    <row r="31" spans="1:5" x14ac:dyDescent="0.25">
      <c r="A31" s="93" t="s">
        <v>86</v>
      </c>
      <c r="B31" s="93" t="s">
        <v>337</v>
      </c>
      <c r="C31" s="93" t="s">
        <v>339</v>
      </c>
      <c r="D31" s="94"/>
      <c r="E31" s="92"/>
    </row>
    <row r="32" spans="1:5" x14ac:dyDescent="0.25">
      <c r="A32" s="93" t="s">
        <v>86</v>
      </c>
      <c r="B32" s="93" t="s">
        <v>340</v>
      </c>
      <c r="C32" s="93" t="s">
        <v>323</v>
      </c>
      <c r="D32" s="94"/>
      <c r="E32" s="92"/>
    </row>
    <row r="33" spans="1:5" x14ac:dyDescent="0.25">
      <c r="A33" s="93" t="s">
        <v>86</v>
      </c>
      <c r="B33" s="93" t="s">
        <v>341</v>
      </c>
      <c r="C33" s="93" t="s">
        <v>332</v>
      </c>
      <c r="D33" s="94"/>
      <c r="E33" s="92"/>
    </row>
    <row r="34" spans="1:5" x14ac:dyDescent="0.25">
      <c r="A34" s="93" t="s">
        <v>86</v>
      </c>
      <c r="B34" s="93" t="s">
        <v>341</v>
      </c>
      <c r="C34" s="93" t="s">
        <v>172</v>
      </c>
      <c r="D34" s="94"/>
      <c r="E34" s="92"/>
    </row>
    <row r="35" spans="1:5" x14ac:dyDescent="0.25">
      <c r="A35" s="93" t="s">
        <v>86</v>
      </c>
      <c r="B35" s="93" t="s">
        <v>342</v>
      </c>
      <c r="C35" s="93" t="s">
        <v>343</v>
      </c>
      <c r="D35" s="94"/>
      <c r="E35" s="92"/>
    </row>
    <row r="36" spans="1:5" x14ac:dyDescent="0.25">
      <c r="A36" s="93" t="s">
        <v>86</v>
      </c>
      <c r="B36" s="93" t="s">
        <v>344</v>
      </c>
      <c r="C36" s="93" t="s">
        <v>172</v>
      </c>
      <c r="D36" s="94"/>
      <c r="E36" s="92"/>
    </row>
    <row r="37" spans="1:5" x14ac:dyDescent="0.25">
      <c r="A37" s="93" t="s">
        <v>86</v>
      </c>
      <c r="B37" s="93" t="s">
        <v>345</v>
      </c>
      <c r="C37" s="93" t="s">
        <v>129</v>
      </c>
      <c r="D37" s="94"/>
      <c r="E37" s="92"/>
    </row>
    <row r="38" spans="1:5" x14ac:dyDescent="0.25">
      <c r="A38" s="93" t="s">
        <v>86</v>
      </c>
      <c r="B38" s="93" t="s">
        <v>108</v>
      </c>
      <c r="C38" s="93" t="s">
        <v>92</v>
      </c>
      <c r="D38" s="94"/>
      <c r="E38" s="92"/>
    </row>
    <row r="39" spans="1:5" x14ac:dyDescent="0.25">
      <c r="A39" s="93" t="s">
        <v>86</v>
      </c>
      <c r="B39" s="93" t="s">
        <v>114</v>
      </c>
      <c r="C39" s="93" t="s">
        <v>115</v>
      </c>
      <c r="D39" s="94"/>
      <c r="E39" s="92"/>
    </row>
    <row r="40" spans="1:5" x14ac:dyDescent="0.25">
      <c r="A40" s="93" t="s">
        <v>86</v>
      </c>
      <c r="B40" s="93" t="s">
        <v>346</v>
      </c>
      <c r="C40" s="93" t="s">
        <v>347</v>
      </c>
      <c r="D40" s="94"/>
      <c r="E40" s="92"/>
    </row>
    <row r="41" spans="1:5" x14ac:dyDescent="0.25">
      <c r="A41" s="93" t="s">
        <v>86</v>
      </c>
      <c r="B41" s="93" t="s">
        <v>348</v>
      </c>
      <c r="C41" s="93" t="s">
        <v>349</v>
      </c>
      <c r="D41" s="94"/>
      <c r="E41" s="92"/>
    </row>
    <row r="42" spans="1:5" x14ac:dyDescent="0.25">
      <c r="A42" s="93" t="s">
        <v>86</v>
      </c>
      <c r="B42" s="93" t="s">
        <v>348</v>
      </c>
      <c r="C42" s="93" t="s">
        <v>347</v>
      </c>
      <c r="D42" s="94"/>
      <c r="E42" s="92"/>
    </row>
    <row r="43" spans="1:5" x14ac:dyDescent="0.25">
      <c r="A43" s="93" t="s">
        <v>86</v>
      </c>
      <c r="B43" s="93" t="s">
        <v>350</v>
      </c>
      <c r="C43" s="93" t="s">
        <v>351</v>
      </c>
      <c r="D43" s="94"/>
      <c r="E43" s="92"/>
    </row>
    <row r="44" spans="1:5" x14ac:dyDescent="0.25">
      <c r="A44" s="93" t="s">
        <v>86</v>
      </c>
      <c r="B44" s="93" t="s">
        <v>352</v>
      </c>
      <c r="C44" s="93" t="s">
        <v>172</v>
      </c>
      <c r="D44" s="94"/>
      <c r="E44" s="92"/>
    </row>
    <row r="45" spans="1:5" x14ac:dyDescent="0.25">
      <c r="A45" s="93" t="s">
        <v>86</v>
      </c>
      <c r="B45" s="93" t="s">
        <v>353</v>
      </c>
      <c r="C45" s="93" t="s">
        <v>354</v>
      </c>
      <c r="D45" s="94"/>
      <c r="E45" s="92"/>
    </row>
    <row r="46" spans="1:5" x14ac:dyDescent="0.25">
      <c r="A46" s="93" t="s">
        <v>86</v>
      </c>
      <c r="B46" s="93" t="s">
        <v>355</v>
      </c>
      <c r="C46" s="93" t="s">
        <v>172</v>
      </c>
      <c r="D46" s="94"/>
      <c r="E46" s="92"/>
    </row>
    <row r="47" spans="1:5" x14ac:dyDescent="0.25">
      <c r="A47" s="93" t="s">
        <v>86</v>
      </c>
      <c r="B47" s="93" t="s">
        <v>356</v>
      </c>
      <c r="C47" s="93" t="s">
        <v>172</v>
      </c>
      <c r="D47" s="94"/>
      <c r="E47" s="92"/>
    </row>
    <row r="48" spans="1:5" x14ac:dyDescent="0.25">
      <c r="A48" s="93" t="s">
        <v>86</v>
      </c>
      <c r="B48" s="93" t="s">
        <v>357</v>
      </c>
      <c r="C48" s="93" t="s">
        <v>358</v>
      </c>
      <c r="D48" s="94"/>
      <c r="E48" s="92"/>
    </row>
    <row r="49" spans="1:5" x14ac:dyDescent="0.25">
      <c r="A49" s="93" t="s">
        <v>86</v>
      </c>
      <c r="B49" s="93" t="s">
        <v>357</v>
      </c>
      <c r="C49" s="93" t="s">
        <v>339</v>
      </c>
      <c r="D49" s="94"/>
      <c r="E49" s="92"/>
    </row>
    <row r="50" spans="1:5" x14ac:dyDescent="0.25">
      <c r="A50" s="93" t="s">
        <v>86</v>
      </c>
      <c r="B50" s="93" t="s">
        <v>359</v>
      </c>
      <c r="C50" s="93" t="s">
        <v>360</v>
      </c>
      <c r="D50" s="94"/>
      <c r="E50" s="92"/>
    </row>
    <row r="51" spans="1:5" x14ac:dyDescent="0.25">
      <c r="A51" s="93" t="s">
        <v>86</v>
      </c>
      <c r="B51" s="93" t="s">
        <v>361</v>
      </c>
      <c r="C51" s="93" t="s">
        <v>362</v>
      </c>
      <c r="D51" s="94"/>
      <c r="E51" s="92"/>
    </row>
    <row r="52" spans="1:5" x14ac:dyDescent="0.25">
      <c r="A52" s="93" t="s">
        <v>86</v>
      </c>
      <c r="B52" s="93" t="s">
        <v>363</v>
      </c>
      <c r="C52" s="93" t="s">
        <v>88</v>
      </c>
      <c r="D52" s="94"/>
      <c r="E52" s="92"/>
    </row>
    <row r="53" spans="1:5" x14ac:dyDescent="0.25">
      <c r="A53" s="93" t="s">
        <v>86</v>
      </c>
      <c r="B53" s="93" t="s">
        <v>363</v>
      </c>
      <c r="C53" s="93" t="s">
        <v>92</v>
      </c>
      <c r="D53" s="94"/>
      <c r="E53" s="92"/>
    </row>
    <row r="54" spans="1:5" x14ac:dyDescent="0.25">
      <c r="A54" s="93" t="s">
        <v>86</v>
      </c>
      <c r="B54" s="93" t="s">
        <v>228</v>
      </c>
      <c r="C54" s="93" t="s">
        <v>129</v>
      </c>
      <c r="D54" s="94"/>
      <c r="E54" s="92"/>
    </row>
    <row r="55" spans="1:5" x14ac:dyDescent="0.25">
      <c r="A55" s="93" t="s">
        <v>86</v>
      </c>
      <c r="B55" s="93" t="s">
        <v>364</v>
      </c>
      <c r="C55" s="93" t="s">
        <v>365</v>
      </c>
      <c r="D55" s="94"/>
      <c r="E55" s="92"/>
    </row>
    <row r="56" spans="1:5" x14ac:dyDescent="0.25">
      <c r="A56" s="93" t="s">
        <v>86</v>
      </c>
      <c r="B56" s="93" t="s">
        <v>136</v>
      </c>
      <c r="C56" s="93" t="s">
        <v>271</v>
      </c>
      <c r="D56" s="94"/>
      <c r="E56" s="92"/>
    </row>
    <row r="57" spans="1:5" x14ac:dyDescent="0.25">
      <c r="A57" s="93" t="s">
        <v>86</v>
      </c>
      <c r="B57" s="93" t="s">
        <v>136</v>
      </c>
      <c r="C57" s="93" t="s">
        <v>137</v>
      </c>
      <c r="D57" s="94"/>
      <c r="E57" s="92"/>
    </row>
    <row r="58" spans="1:5" x14ac:dyDescent="0.25">
      <c r="A58" s="93" t="s">
        <v>86</v>
      </c>
      <c r="B58" s="93" t="s">
        <v>366</v>
      </c>
      <c r="C58" s="93" t="s">
        <v>334</v>
      </c>
      <c r="D58" s="94"/>
      <c r="E58" s="92"/>
    </row>
    <row r="59" spans="1:5" x14ac:dyDescent="0.25">
      <c r="A59" s="93" t="s">
        <v>86</v>
      </c>
      <c r="B59" s="93" t="s">
        <v>366</v>
      </c>
      <c r="C59" s="93" t="s">
        <v>367</v>
      </c>
      <c r="D59" s="94"/>
      <c r="E59" s="92"/>
    </row>
    <row r="60" spans="1:5" x14ac:dyDescent="0.25">
      <c r="A60" s="93" t="s">
        <v>86</v>
      </c>
      <c r="B60" s="93" t="s">
        <v>117</v>
      </c>
      <c r="C60" s="93" t="s">
        <v>118</v>
      </c>
      <c r="D60" s="94"/>
      <c r="E60" s="92"/>
    </row>
    <row r="61" spans="1:5" x14ac:dyDescent="0.25">
      <c r="A61" s="93" t="s">
        <v>86</v>
      </c>
      <c r="B61" s="93" t="s">
        <v>199</v>
      </c>
      <c r="C61" s="93" t="s">
        <v>368</v>
      </c>
      <c r="D61" s="94"/>
      <c r="E61" s="92"/>
    </row>
    <row r="62" spans="1:5" x14ac:dyDescent="0.25">
      <c r="A62" s="93" t="s">
        <v>86</v>
      </c>
      <c r="B62" s="93" t="s">
        <v>199</v>
      </c>
      <c r="C62" s="93" t="s">
        <v>200</v>
      </c>
      <c r="D62" s="94"/>
      <c r="E62" s="92"/>
    </row>
    <row r="63" spans="1:5" x14ac:dyDescent="0.25">
      <c r="A63" s="93" t="s">
        <v>86</v>
      </c>
      <c r="B63" s="93" t="s">
        <v>369</v>
      </c>
      <c r="C63" s="93" t="s">
        <v>367</v>
      </c>
      <c r="D63" s="94"/>
      <c r="E63" s="92"/>
    </row>
    <row r="64" spans="1:5" x14ac:dyDescent="0.25">
      <c r="A64" s="93" t="s">
        <v>86</v>
      </c>
      <c r="B64" s="93" t="s">
        <v>370</v>
      </c>
      <c r="C64" s="93" t="s">
        <v>371</v>
      </c>
      <c r="D64" s="94"/>
      <c r="E64" s="92"/>
    </row>
    <row r="65" spans="1:5" x14ac:dyDescent="0.25">
      <c r="A65" s="93" t="s">
        <v>86</v>
      </c>
      <c r="B65" s="93" t="s">
        <v>372</v>
      </c>
      <c r="C65" s="93" t="s">
        <v>323</v>
      </c>
      <c r="D65" s="94"/>
      <c r="E65" s="92"/>
    </row>
    <row r="66" spans="1:5" x14ac:dyDescent="0.25">
      <c r="A66" s="93" t="s">
        <v>86</v>
      </c>
      <c r="B66" s="93" t="s">
        <v>111</v>
      </c>
      <c r="C66" s="93" t="s">
        <v>112</v>
      </c>
      <c r="D66" s="94"/>
      <c r="E66" s="92"/>
    </row>
    <row r="67" spans="1:5" x14ac:dyDescent="0.25">
      <c r="A67" s="93" t="s">
        <v>86</v>
      </c>
      <c r="B67" s="93" t="s">
        <v>373</v>
      </c>
      <c r="C67" s="93" t="s">
        <v>374</v>
      </c>
      <c r="D67" s="94"/>
      <c r="E67" s="92"/>
    </row>
    <row r="68" spans="1:5" x14ac:dyDescent="0.25">
      <c r="A68" s="93" t="s">
        <v>86</v>
      </c>
      <c r="B68" s="93" t="s">
        <v>373</v>
      </c>
      <c r="C68" s="93" t="s">
        <v>319</v>
      </c>
      <c r="D68" s="94"/>
      <c r="E68" s="92"/>
    </row>
    <row r="69" spans="1:5" x14ac:dyDescent="0.25">
      <c r="A69" s="93" t="s">
        <v>86</v>
      </c>
      <c r="B69" s="93" t="s">
        <v>375</v>
      </c>
      <c r="C69" s="93" t="s">
        <v>376</v>
      </c>
      <c r="D69" s="94"/>
      <c r="E69" s="92"/>
    </row>
    <row r="70" spans="1:5" x14ac:dyDescent="0.25">
      <c r="A70" s="93" t="s">
        <v>86</v>
      </c>
      <c r="B70" s="93" t="s">
        <v>377</v>
      </c>
      <c r="C70" s="93" t="s">
        <v>271</v>
      </c>
      <c r="D70" s="94"/>
      <c r="E70" s="92"/>
    </row>
    <row r="71" spans="1:5" x14ac:dyDescent="0.25">
      <c r="A71" s="93" t="s">
        <v>86</v>
      </c>
      <c r="B71" s="93" t="s">
        <v>378</v>
      </c>
      <c r="C71" s="93" t="s">
        <v>125</v>
      </c>
      <c r="D71" s="94"/>
      <c r="E71" s="92"/>
    </row>
    <row r="72" spans="1:5" x14ac:dyDescent="0.25">
      <c r="A72" s="93" t="s">
        <v>86</v>
      </c>
      <c r="B72" s="93" t="s">
        <v>379</v>
      </c>
      <c r="C72" s="93" t="s">
        <v>380</v>
      </c>
      <c r="D72" s="94"/>
      <c r="E72" s="92"/>
    </row>
    <row r="73" spans="1:5" x14ac:dyDescent="0.25">
      <c r="A73" s="93" t="s">
        <v>86</v>
      </c>
      <c r="B73" s="93" t="s">
        <v>381</v>
      </c>
      <c r="C73" s="93" t="s">
        <v>271</v>
      </c>
      <c r="D73" s="94"/>
      <c r="E73" s="92"/>
    </row>
    <row r="74" spans="1:5" x14ac:dyDescent="0.25">
      <c r="A74" s="93" t="s">
        <v>86</v>
      </c>
      <c r="B74" s="93" t="s">
        <v>382</v>
      </c>
      <c r="C74" s="93" t="s">
        <v>383</v>
      </c>
      <c r="D74" s="94"/>
      <c r="E74" s="92"/>
    </row>
    <row r="75" spans="1:5" x14ac:dyDescent="0.25">
      <c r="A75" s="93" t="s">
        <v>86</v>
      </c>
      <c r="B75" s="93" t="s">
        <v>384</v>
      </c>
      <c r="C75" s="93" t="s">
        <v>385</v>
      </c>
      <c r="D75" s="94"/>
      <c r="E75" s="92"/>
    </row>
    <row r="76" spans="1:5" x14ac:dyDescent="0.25">
      <c r="A76" s="93" t="s">
        <v>86</v>
      </c>
      <c r="B76" s="93" t="s">
        <v>386</v>
      </c>
      <c r="C76" s="93" t="s">
        <v>367</v>
      </c>
      <c r="D76" s="94"/>
      <c r="E76" s="92"/>
    </row>
    <row r="77" spans="1:5" x14ac:dyDescent="0.25">
      <c r="A77" s="93" t="s">
        <v>86</v>
      </c>
      <c r="B77" s="93" t="s">
        <v>387</v>
      </c>
      <c r="C77" s="93" t="s">
        <v>388</v>
      </c>
      <c r="D77" s="94"/>
      <c r="E77" s="92"/>
    </row>
    <row r="78" spans="1:5" x14ac:dyDescent="0.25">
      <c r="A78" s="93" t="s">
        <v>86</v>
      </c>
      <c r="B78" s="93" t="s">
        <v>389</v>
      </c>
      <c r="C78" s="93" t="s">
        <v>367</v>
      </c>
      <c r="D78" s="94"/>
      <c r="E78" s="92"/>
    </row>
    <row r="79" spans="1:5" x14ac:dyDescent="0.25">
      <c r="A79" s="93" t="s">
        <v>86</v>
      </c>
      <c r="B79" s="93" t="s">
        <v>390</v>
      </c>
      <c r="C79" s="93" t="s">
        <v>96</v>
      </c>
      <c r="D79" s="94"/>
      <c r="E79" s="92"/>
    </row>
    <row r="80" spans="1:5" x14ac:dyDescent="0.25">
      <c r="A80" s="93" t="s">
        <v>86</v>
      </c>
      <c r="B80" s="93" t="s">
        <v>87</v>
      </c>
      <c r="C80" s="93" t="s">
        <v>88</v>
      </c>
      <c r="D80" s="94"/>
      <c r="E80" s="92"/>
    </row>
    <row r="81" spans="1:5" x14ac:dyDescent="0.25">
      <c r="A81" s="93" t="s">
        <v>86</v>
      </c>
      <c r="B81" s="93" t="s">
        <v>391</v>
      </c>
      <c r="C81" s="93" t="s">
        <v>392</v>
      </c>
      <c r="D81" s="94"/>
      <c r="E81" s="92"/>
    </row>
    <row r="82" spans="1:5" x14ac:dyDescent="0.25">
      <c r="A82" s="93" t="s">
        <v>86</v>
      </c>
      <c r="B82" s="93" t="s">
        <v>391</v>
      </c>
      <c r="C82" s="93" t="s">
        <v>358</v>
      </c>
      <c r="D82" s="94"/>
      <c r="E82" s="92"/>
    </row>
    <row r="83" spans="1:5" x14ac:dyDescent="0.25">
      <c r="A83" s="93" t="s">
        <v>86</v>
      </c>
      <c r="B83" s="93" t="s">
        <v>391</v>
      </c>
      <c r="C83" s="93" t="s">
        <v>172</v>
      </c>
      <c r="D83" s="94"/>
      <c r="E83" s="92"/>
    </row>
    <row r="84" spans="1:5" x14ac:dyDescent="0.25">
      <c r="A84" s="93" t="s">
        <v>86</v>
      </c>
      <c r="B84" s="93" t="s">
        <v>393</v>
      </c>
      <c r="C84" s="93" t="s">
        <v>380</v>
      </c>
      <c r="D84" s="94"/>
      <c r="E84" s="92"/>
    </row>
    <row r="85" spans="1:5" x14ac:dyDescent="0.25">
      <c r="A85" s="93" t="s">
        <v>86</v>
      </c>
      <c r="B85" s="93" t="s">
        <v>394</v>
      </c>
      <c r="C85" s="93" t="s">
        <v>395</v>
      </c>
      <c r="D85" s="94"/>
      <c r="E85" s="92"/>
    </row>
    <row r="86" spans="1:5" x14ac:dyDescent="0.25">
      <c r="A86" s="93" t="s">
        <v>86</v>
      </c>
      <c r="B86" s="93" t="s">
        <v>396</v>
      </c>
      <c r="C86" s="93" t="s">
        <v>397</v>
      </c>
      <c r="D86" s="94"/>
      <c r="E86" s="92"/>
    </row>
    <row r="87" spans="1:5" x14ac:dyDescent="0.25">
      <c r="A87" s="93" t="s">
        <v>86</v>
      </c>
      <c r="B87" s="93" t="s">
        <v>105</v>
      </c>
      <c r="C87" s="93" t="s">
        <v>106</v>
      </c>
      <c r="D87" s="94"/>
      <c r="E87" s="92"/>
    </row>
    <row r="88" spans="1:5" x14ac:dyDescent="0.25">
      <c r="A88" s="93" t="s">
        <v>94</v>
      </c>
      <c r="B88" s="93" t="s">
        <v>95</v>
      </c>
      <c r="C88" s="93" t="s">
        <v>96</v>
      </c>
      <c r="D88" s="94"/>
      <c r="E88" s="92"/>
    </row>
    <row r="89" spans="1:5" x14ac:dyDescent="0.25">
      <c r="A89" s="93" t="s">
        <v>94</v>
      </c>
      <c r="B89" s="93" t="s">
        <v>316</v>
      </c>
      <c r="C89" s="93" t="s">
        <v>96</v>
      </c>
      <c r="D89" s="94"/>
      <c r="E89" s="92"/>
    </row>
    <row r="90" spans="1:5" x14ac:dyDescent="0.25">
      <c r="A90" s="93" t="s">
        <v>94</v>
      </c>
      <c r="B90" s="93" t="s">
        <v>98</v>
      </c>
      <c r="C90" s="93" t="s">
        <v>96</v>
      </c>
      <c r="D90" s="94"/>
      <c r="E90" s="92"/>
    </row>
    <row r="91" spans="1:5" x14ac:dyDescent="0.25">
      <c r="A91" s="93" t="s">
        <v>101</v>
      </c>
      <c r="B91" s="93" t="s">
        <v>300</v>
      </c>
      <c r="C91" s="93" t="s">
        <v>152</v>
      </c>
      <c r="D91" s="94"/>
      <c r="E91" s="92"/>
    </row>
    <row r="92" spans="1:5" x14ac:dyDescent="0.25">
      <c r="A92" s="93" t="s">
        <v>101</v>
      </c>
      <c r="B92" s="93" t="s">
        <v>301</v>
      </c>
      <c r="C92" s="93" t="s">
        <v>103</v>
      </c>
      <c r="D92" s="94"/>
      <c r="E92" s="92"/>
    </row>
    <row r="93" spans="1:5" x14ac:dyDescent="0.25">
      <c r="A93" s="93" t="s">
        <v>101</v>
      </c>
      <c r="B93" s="93" t="s">
        <v>302</v>
      </c>
      <c r="C93" s="93" t="s">
        <v>103</v>
      </c>
      <c r="D93" s="94"/>
      <c r="E93" s="92"/>
    </row>
    <row r="94" spans="1:5" x14ac:dyDescent="0.25">
      <c r="A94" s="93" t="s">
        <v>101</v>
      </c>
      <c r="B94" s="93" t="s">
        <v>151</v>
      </c>
      <c r="C94" s="93" t="s">
        <v>152</v>
      </c>
      <c r="D94" s="94"/>
      <c r="E94" s="92"/>
    </row>
    <row r="95" spans="1:5" x14ac:dyDescent="0.25">
      <c r="A95" s="93" t="s">
        <v>101</v>
      </c>
      <c r="B95" s="93" t="s">
        <v>303</v>
      </c>
      <c r="C95" s="93" t="s">
        <v>103</v>
      </c>
      <c r="D95" s="94"/>
      <c r="E95" s="92"/>
    </row>
    <row r="96" spans="1:5" x14ac:dyDescent="0.25">
      <c r="A96" s="93" t="s">
        <v>101</v>
      </c>
      <c r="B96" s="93" t="s">
        <v>304</v>
      </c>
      <c r="C96" s="93" t="s">
        <v>152</v>
      </c>
      <c r="D96" s="94"/>
      <c r="E96" s="92"/>
    </row>
    <row r="97" spans="1:5" x14ac:dyDescent="0.25">
      <c r="A97" s="93" t="s">
        <v>101</v>
      </c>
      <c r="B97" s="93" t="s">
        <v>305</v>
      </c>
      <c r="C97" s="93" t="s">
        <v>306</v>
      </c>
      <c r="D97" s="94"/>
      <c r="E97" s="92"/>
    </row>
    <row r="98" spans="1:5" x14ac:dyDescent="0.25">
      <c r="A98" s="93" t="s">
        <v>101</v>
      </c>
      <c r="B98" s="93" t="s">
        <v>307</v>
      </c>
      <c r="C98" s="93" t="s">
        <v>103</v>
      </c>
      <c r="D98" s="94"/>
      <c r="E98" s="92"/>
    </row>
    <row r="99" spans="1:5" x14ac:dyDescent="0.25">
      <c r="A99" s="93" t="s">
        <v>101</v>
      </c>
      <c r="B99" s="93" t="s">
        <v>308</v>
      </c>
      <c r="C99" s="93" t="s">
        <v>103</v>
      </c>
      <c r="D99" s="94"/>
      <c r="E99" s="92"/>
    </row>
    <row r="100" spans="1:5" x14ac:dyDescent="0.25">
      <c r="A100" s="93" t="s">
        <v>101</v>
      </c>
      <c r="B100" s="93" t="s">
        <v>309</v>
      </c>
      <c r="C100" s="93" t="s">
        <v>306</v>
      </c>
      <c r="D100" s="94"/>
      <c r="E100" s="92"/>
    </row>
    <row r="101" spans="1:5" x14ac:dyDescent="0.25">
      <c r="A101" s="93" t="s">
        <v>101</v>
      </c>
      <c r="B101" s="93" t="s">
        <v>310</v>
      </c>
      <c r="C101" s="93" t="s">
        <v>152</v>
      </c>
      <c r="D101" s="94"/>
      <c r="E101" s="92"/>
    </row>
    <row r="102" spans="1:5" x14ac:dyDescent="0.25">
      <c r="A102" s="93" t="s">
        <v>101</v>
      </c>
      <c r="B102" s="93" t="s">
        <v>310</v>
      </c>
      <c r="C102" s="93" t="s">
        <v>306</v>
      </c>
      <c r="D102" s="94"/>
      <c r="E102" s="92"/>
    </row>
    <row r="103" spans="1:5" x14ac:dyDescent="0.25">
      <c r="A103" s="93" t="s">
        <v>101</v>
      </c>
      <c r="B103" s="93" t="s">
        <v>311</v>
      </c>
      <c r="C103" s="93" t="s">
        <v>152</v>
      </c>
      <c r="D103" s="94"/>
      <c r="E103" s="92"/>
    </row>
    <row r="104" spans="1:5" x14ac:dyDescent="0.25">
      <c r="A104" s="93" t="s">
        <v>101</v>
      </c>
      <c r="B104" s="93" t="s">
        <v>311</v>
      </c>
      <c r="C104" s="93" t="s">
        <v>306</v>
      </c>
      <c r="D104" s="94"/>
      <c r="E104" s="92"/>
    </row>
    <row r="105" spans="1:5" x14ac:dyDescent="0.25">
      <c r="A105" s="93" t="s">
        <v>101</v>
      </c>
      <c r="B105" s="93" t="s">
        <v>312</v>
      </c>
      <c r="C105" s="93" t="s">
        <v>103</v>
      </c>
      <c r="D105" s="94"/>
      <c r="E105" s="92"/>
    </row>
    <row r="106" spans="1:5" x14ac:dyDescent="0.25">
      <c r="A106" s="93" t="s">
        <v>101</v>
      </c>
      <c r="B106" s="93" t="s">
        <v>312</v>
      </c>
      <c r="C106" s="93" t="s">
        <v>306</v>
      </c>
      <c r="D106" s="94"/>
      <c r="E106" s="92"/>
    </row>
    <row r="107" spans="1:5" x14ac:dyDescent="0.25">
      <c r="A107" s="93" t="s">
        <v>101</v>
      </c>
      <c r="B107" s="93" t="s">
        <v>169</v>
      </c>
      <c r="C107" s="93" t="s">
        <v>152</v>
      </c>
      <c r="D107" s="94"/>
      <c r="E107" s="92"/>
    </row>
    <row r="108" spans="1:5" x14ac:dyDescent="0.25">
      <c r="A108" s="93" t="s">
        <v>101</v>
      </c>
      <c r="B108" s="93" t="s">
        <v>169</v>
      </c>
      <c r="C108" s="93" t="s">
        <v>306</v>
      </c>
      <c r="D108" s="94"/>
      <c r="E108" s="92"/>
    </row>
    <row r="109" spans="1:5" x14ac:dyDescent="0.25">
      <c r="A109" s="93" t="s">
        <v>101</v>
      </c>
      <c r="B109" s="93" t="s">
        <v>154</v>
      </c>
      <c r="C109" s="93" t="s">
        <v>103</v>
      </c>
      <c r="D109" s="94"/>
      <c r="E109" s="92"/>
    </row>
    <row r="110" spans="1:5" x14ac:dyDescent="0.25">
      <c r="A110" s="93" t="s">
        <v>101</v>
      </c>
      <c r="B110" s="93" t="s">
        <v>313</v>
      </c>
      <c r="C110" s="93" t="s">
        <v>103</v>
      </c>
      <c r="D110" s="94"/>
      <c r="E110" s="92"/>
    </row>
    <row r="111" spans="1:5" x14ac:dyDescent="0.25">
      <c r="A111" s="93" t="s">
        <v>101</v>
      </c>
      <c r="B111" s="93" t="s">
        <v>313</v>
      </c>
      <c r="C111" s="93" t="s">
        <v>306</v>
      </c>
      <c r="D111" s="94"/>
      <c r="E111" s="92"/>
    </row>
    <row r="112" spans="1:5" x14ac:dyDescent="0.25">
      <c r="A112" s="93" t="s">
        <v>101</v>
      </c>
      <c r="B112" s="93" t="s">
        <v>314</v>
      </c>
      <c r="C112" s="93" t="s">
        <v>152</v>
      </c>
      <c r="D112" s="94"/>
      <c r="E112" s="92"/>
    </row>
    <row r="113" spans="1:5" x14ac:dyDescent="0.25">
      <c r="A113" s="93" t="s">
        <v>101</v>
      </c>
      <c r="B113" s="93" t="s">
        <v>314</v>
      </c>
      <c r="C113" s="93" t="s">
        <v>306</v>
      </c>
      <c r="D113" s="94"/>
      <c r="E113" s="92"/>
    </row>
    <row r="114" spans="1:5" x14ac:dyDescent="0.25">
      <c r="A114" s="93" t="s">
        <v>101</v>
      </c>
      <c r="B114" s="93" t="s">
        <v>102</v>
      </c>
      <c r="C114" s="93" t="s">
        <v>103</v>
      </c>
      <c r="D114" s="94"/>
      <c r="E114" s="92"/>
    </row>
    <row r="115" spans="1:5" x14ac:dyDescent="0.25">
      <c r="A115" s="93" t="s">
        <v>101</v>
      </c>
      <c r="B115" s="93" t="s">
        <v>290</v>
      </c>
      <c r="C115" s="93" t="s">
        <v>291</v>
      </c>
      <c r="D115" s="94"/>
      <c r="E115" s="92"/>
    </row>
    <row r="116" spans="1:5" x14ac:dyDescent="0.25">
      <c r="A116" s="93" t="s">
        <v>101</v>
      </c>
      <c r="B116" s="93" t="s">
        <v>315</v>
      </c>
      <c r="C116" s="93" t="s">
        <v>291</v>
      </c>
      <c r="D116" s="94"/>
      <c r="E116" s="92"/>
    </row>
    <row r="117" spans="1:5" x14ac:dyDescent="0.25">
      <c r="A117" s="93" t="s">
        <v>297</v>
      </c>
      <c r="B117" s="93" t="s">
        <v>295</v>
      </c>
      <c r="C117" s="93" t="s">
        <v>296</v>
      </c>
      <c r="D117" s="94"/>
      <c r="E117" s="92"/>
    </row>
    <row r="118" spans="1:5" x14ac:dyDescent="0.25">
      <c r="A118" s="93" t="s">
        <v>297</v>
      </c>
      <c r="B118" s="93" t="s">
        <v>298</v>
      </c>
      <c r="C118" s="93" t="s">
        <v>296</v>
      </c>
      <c r="D118" s="94"/>
      <c r="E118" s="92"/>
    </row>
    <row r="119" spans="1:5" x14ac:dyDescent="0.25">
      <c r="A119" s="93" t="s">
        <v>297</v>
      </c>
      <c r="B119" s="93" t="s">
        <v>299</v>
      </c>
      <c r="C119" s="93" t="s">
        <v>296</v>
      </c>
      <c r="D119" s="94"/>
      <c r="E119" s="92"/>
    </row>
    <row r="120" spans="1:5" x14ac:dyDescent="0.25">
      <c r="A120" s="92"/>
      <c r="B120" s="92"/>
      <c r="C120" s="92"/>
      <c r="E120" s="92"/>
    </row>
    <row r="121" spans="1:5" x14ac:dyDescent="0.25">
      <c r="A121" s="92"/>
      <c r="B121" s="92"/>
      <c r="C121" s="92"/>
      <c r="E121" s="92"/>
    </row>
    <row r="122" spans="1:5" x14ac:dyDescent="0.25">
      <c r="A122" s="92"/>
      <c r="B122" s="92"/>
      <c r="C122" s="92"/>
      <c r="E122" s="92"/>
    </row>
    <row r="123" spans="1:5" x14ac:dyDescent="0.25">
      <c r="A123" s="92"/>
      <c r="B123" s="92"/>
      <c r="C123" s="92"/>
      <c r="E123" s="92"/>
    </row>
    <row r="124" spans="1:5" x14ac:dyDescent="0.25">
      <c r="A124" s="92"/>
      <c r="B124" s="92"/>
      <c r="C124" s="92"/>
      <c r="E124" s="92"/>
    </row>
    <row r="125" spans="1:5" x14ac:dyDescent="0.25">
      <c r="A125" s="92"/>
      <c r="B125" s="92"/>
      <c r="C125" s="92"/>
      <c r="E125" s="92"/>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40C1E66C1C12A5448E2DE15E59C4812C" ma:contentTypeVersion="9" ma:contentTypeDescription="Loo uus dokument" ma:contentTypeScope="" ma:versionID="b8c3fc78d3fb97d36bbeba80de127fd2">
  <xsd:schema xmlns:xsd="http://www.w3.org/2001/XMLSchema" xmlns:xs="http://www.w3.org/2001/XMLSchema" xmlns:p="http://schemas.microsoft.com/office/2006/metadata/properties" xmlns:ns2="a4634551-c501-4e5e-ac96-dde1e0c9b252" xmlns:ns3="4295b89e-2911-42f0-a767-8ca596d6842f" targetNamespace="http://schemas.microsoft.com/office/2006/metadata/properties" ma:root="true" ma:fieldsID="ae55e144b6699ca20d86d35979146bef" ns2:_="" ns3:_="">
    <xsd:import namespace="a4634551-c501-4e5e-ac96-dde1e0c9b252"/>
    <xsd:import namespace="4295b89e-2911-42f0-a767-8ca596d6842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23DAC8-EC9A-47DE-8DAA-FAF9FAB2B75A}">
  <ds:schemaRefs>
    <ds:schemaRef ds:uri="http://schemas.microsoft.com/office/2006/metadata/properties"/>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E7A4675C-0D1C-49EE-B77D-3A0CFF5F53D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Karin Vahar</cp:lastModifiedBy>
  <cp:revision/>
  <dcterms:created xsi:type="dcterms:W3CDTF">2014-12-29T14:35:11Z</dcterms:created>
  <dcterms:modified xsi:type="dcterms:W3CDTF">2021-10-27T13:34:30Z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ies>
</file>